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Chart1" sheetId="1" r:id="rId1"/>
    <sheet name="Chart2" sheetId="2" r:id="rId2"/>
    <sheet name="Chart3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<sst xmlns="http://schemas.openxmlformats.org/spreadsheetml/2006/main" count="56" uniqueCount="45">
  <si>
    <t>A</t>
  </si>
  <si>
    <t>B</t>
  </si>
  <si>
    <t>C</t>
  </si>
  <si>
    <t>D</t>
  </si>
  <si>
    <t xml:space="preserve"> </t>
  </si>
  <si>
    <t>2007P</t>
  </si>
  <si>
    <t>2008P</t>
  </si>
  <si>
    <t>průměr</t>
  </si>
  <si>
    <t>min</t>
  </si>
  <si>
    <t>max</t>
  </si>
  <si>
    <t>dif</t>
  </si>
  <si>
    <t>dluh vládního sektoru</t>
  </si>
  <si>
    <t>výplata církvím</t>
  </si>
  <si>
    <t>%</t>
  </si>
  <si>
    <t>dluhu vládního sektoru</t>
  </si>
  <si>
    <t>saldo vládního sektoru (bez derivátů)</t>
  </si>
  <si>
    <t>je-li dluh 28.4 % HDP v 2008, čeká se HDP</t>
  </si>
  <si>
    <t>nominálního HDP</t>
  </si>
  <si>
    <t>průměrný nominální růst HDP v ČR</t>
  </si>
  <si>
    <t>HDP</t>
  </si>
  <si>
    <t>EU15</t>
  </si>
  <si>
    <t>průměrný nominální růst HDP v EU15</t>
  </si>
  <si>
    <t>E</t>
  </si>
  <si>
    <t>výdajů vládního sektoru</t>
  </si>
  <si>
    <t>ČR</t>
  </si>
  <si>
    <t>průměr EMU</t>
  </si>
  <si>
    <t>průměr ČR</t>
  </si>
  <si>
    <t>Varianta splácení</t>
  </si>
  <si>
    <t>dluh na zač. roku</t>
  </si>
  <si>
    <t>dluh na konci roku</t>
  </si>
  <si>
    <t>splacená částka</t>
  </si>
  <si>
    <t>úroková sazba</t>
  </si>
  <si>
    <t>splátka jako %HDP</t>
  </si>
  <si>
    <t>zaplaceno nominálně celkem</t>
  </si>
  <si>
    <t>rok splácení</t>
  </si>
  <si>
    <t>tj .násobek uznaného dluhu</t>
  </si>
  <si>
    <t>průměr z průměrů zemí EMU</t>
  </si>
  <si>
    <t>násobek splátky podle var. B</t>
  </si>
  <si>
    <t>tempo růstu nominálního HDP</t>
  </si>
  <si>
    <r>
      <t xml:space="preserve">splátka (podle var. </t>
    </r>
    <r>
      <rPr>
        <b/>
        <sz val="8"/>
        <color indexed="10"/>
        <rFont val="Arial"/>
        <family val="2"/>
      </rPr>
      <t>D</t>
    </r>
    <r>
      <rPr>
        <sz val="8"/>
        <rFont val="Arial"/>
        <family val="0"/>
      </rPr>
      <t>)</t>
    </r>
  </si>
  <si>
    <t>rok</t>
  </si>
  <si>
    <t>celkové výdaje vládního sektoru v % HDP v 2008 42,4%, tzn.</t>
  </si>
  <si>
    <t>HDP nom.</t>
  </si>
  <si>
    <t>průměr ČR a EU15</t>
  </si>
  <si>
    <t>data pro Chart1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</si>
</sst>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000000"/>
    <numFmt numFmtId="169" formatCode="0.0000000"/>
    <numFmt numFmtId="170" formatCode="0.000000"/>
    <numFmt numFmtId="171" formatCode="0.0%"/>
    <numFmt numFmtId="172" formatCode="yy/mm"/>
  </numFmts>
  <fonts count="2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31.5"/>
      <color indexed="10"/>
      <name val="Arial"/>
      <family val="2"/>
    </font>
    <font>
      <b/>
      <sz val="31.5"/>
      <color indexed="14"/>
      <name val="Arial"/>
      <family val="2"/>
    </font>
    <font>
      <b/>
      <sz val="31.5"/>
      <color indexed="17"/>
      <name val="Arial"/>
      <family val="2"/>
    </font>
    <font>
      <b/>
      <sz val="31.5"/>
      <name val="Arial"/>
      <family val="2"/>
    </font>
    <font>
      <sz val="31.5"/>
      <color indexed="18"/>
      <name val="Arial"/>
      <family val="2"/>
    </font>
    <font>
      <sz val="23.5"/>
      <name val="Arial"/>
      <family val="2"/>
    </font>
    <font>
      <sz val="16"/>
      <name val="Arial"/>
      <family val="2"/>
    </font>
    <font>
      <b/>
      <sz val="8"/>
      <color indexed="10"/>
      <name val="Arial"/>
      <family val="0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sz val="14"/>
      <name val="Arial"/>
      <family val="2"/>
    </font>
    <font>
      <sz val="12.5"/>
      <name val="Arial"/>
      <family val="2"/>
    </font>
    <font>
      <sz val="8"/>
      <color indexed="10"/>
      <name val="Arial"/>
      <family val="0"/>
    </font>
    <font>
      <b/>
      <sz val="8"/>
      <name val="Arial"/>
      <family val="2"/>
    </font>
    <font>
      <b/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2" borderId="0" xfId="0" applyFont="1" applyFill="1" applyAlignment="1">
      <alignment/>
    </xf>
    <xf numFmtId="165" fontId="4" fillId="2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 horizontal="center"/>
    </xf>
    <xf numFmtId="0" fontId="1" fillId="2" borderId="0" xfId="0" applyFont="1" applyFill="1" applyAlignment="1">
      <alignment/>
    </xf>
    <xf numFmtId="1" fontId="1" fillId="0" borderId="0" xfId="0" applyNumberFormat="1" applyFont="1" applyAlignment="1">
      <alignment/>
    </xf>
    <xf numFmtId="0" fontId="1" fillId="3" borderId="0" xfId="0" applyFont="1" applyFill="1" applyAlignment="1">
      <alignment/>
    </xf>
    <xf numFmtId="1" fontId="1" fillId="3" borderId="0" xfId="0" applyNumberFormat="1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172" fontId="4" fillId="0" borderId="0" xfId="0" applyNumberFormat="1" applyFont="1" applyBorder="1" applyAlignment="1">
      <alignment/>
    </xf>
    <xf numFmtId="2" fontId="14" fillId="0" borderId="0" xfId="0" applyNumberFormat="1" applyFont="1" applyAlignment="1">
      <alignment/>
    </xf>
    <xf numFmtId="172" fontId="4" fillId="4" borderId="0" xfId="0" applyNumberFormat="1" applyFont="1" applyFill="1" applyBorder="1" applyAlignment="1">
      <alignment/>
    </xf>
    <xf numFmtId="2" fontId="14" fillId="4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4" borderId="0" xfId="0" applyNumberFormat="1" applyFill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3" borderId="0" xfId="0" applyNumberFormat="1" applyFont="1" applyFill="1" applyAlignment="1">
      <alignment horizontal="center"/>
    </xf>
    <xf numFmtId="1" fontId="12" fillId="2" borderId="0" xfId="0" applyNumberFormat="1" applyFont="1" applyFill="1" applyAlignment="1">
      <alignment horizontal="center"/>
    </xf>
    <xf numFmtId="165" fontId="12" fillId="2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" fontId="12" fillId="2" borderId="0" xfId="0" applyNumberFormat="1" applyFont="1" applyFill="1" applyAlignment="1">
      <alignment horizontal="left"/>
    </xf>
    <xf numFmtId="165" fontId="12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/>
    </xf>
    <xf numFmtId="2" fontId="1" fillId="4" borderId="0" xfId="0" applyNumberFormat="1" applyFont="1" applyFill="1" applyAlignment="1">
      <alignment/>
    </xf>
    <xf numFmtId="0" fontId="17" fillId="2" borderId="0" xfId="0" applyFont="1" applyFill="1" applyAlignment="1">
      <alignment horizontal="center"/>
    </xf>
    <xf numFmtId="0" fontId="12" fillId="5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3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/>
    </xf>
    <xf numFmtId="165" fontId="3" fillId="0" borderId="0" xfId="0" applyNumberFormat="1" applyFont="1" applyAlignment="1">
      <alignment/>
    </xf>
    <xf numFmtId="0" fontId="4" fillId="3" borderId="0" xfId="0" applyFont="1" applyFill="1" applyAlignment="1">
      <alignment/>
    </xf>
    <xf numFmtId="10" fontId="0" fillId="3" borderId="0" xfId="0" applyNumberFormat="1" applyFill="1" applyAlignment="1">
      <alignment/>
    </xf>
    <xf numFmtId="10" fontId="4" fillId="3" borderId="0" xfId="0" applyNumberFormat="1" applyFont="1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12475"/>
          <c:w val="0.98425"/>
          <c:h val="0.8627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Sheet2!$O$10:$O$12</c:f>
              <c:strCache>
                <c:ptCount val="3"/>
                <c:pt idx="0">
                  <c:v>nominálního HDP</c:v>
                </c:pt>
                <c:pt idx="1">
                  <c:v>výdajů vládního sektoru</c:v>
                </c:pt>
                <c:pt idx="2">
                  <c:v>dluhu vládního sektoru</c:v>
                </c:pt>
              </c:strCache>
            </c:strRef>
          </c:cat>
          <c:val>
            <c:numRef>
              <c:f>Sheet2!$P$10:$P$12</c:f>
              <c:numCache>
                <c:ptCount val="3"/>
                <c:pt idx="0">
                  <c:v>0.978</c:v>
                </c:pt>
                <c:pt idx="1">
                  <c:v>0.949</c:v>
                </c:pt>
                <c:pt idx="2">
                  <c:v>0.924</c:v>
                </c:pt>
              </c:numCache>
            </c:numRef>
          </c:val>
        </c:ser>
        <c:ser>
          <c:idx val="1"/>
          <c:order val="1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008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Sheet2!$O$10:$O$12</c:f>
              <c:strCache>
                <c:ptCount val="3"/>
                <c:pt idx="0">
                  <c:v>nominálního HDP</c:v>
                </c:pt>
                <c:pt idx="1">
                  <c:v>výdajů vládního sektoru</c:v>
                </c:pt>
                <c:pt idx="2">
                  <c:v>dluhu vládního sektoru</c:v>
                </c:pt>
              </c:strCache>
            </c:strRef>
          </c:cat>
          <c:val>
            <c:numRef>
              <c:f>Sheet2!$Q$10:$Q$12</c:f>
              <c:numCache>
                <c:ptCount val="3"/>
                <c:pt idx="0">
                  <c:v>0.022</c:v>
                </c:pt>
                <c:pt idx="1">
                  <c:v>0.051</c:v>
                </c:pt>
                <c:pt idx="2">
                  <c:v>0.076</c:v>
                </c:pt>
              </c:numCache>
            </c:numRef>
          </c:val>
        </c:ser>
        <c:overlap val="100"/>
        <c:gapWidth val="100"/>
        <c:axId val="18511030"/>
        <c:axId val="2192655"/>
      </c:barChart>
      <c:catAx>
        <c:axId val="18511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2655"/>
        <c:crosses val="autoZero"/>
        <c:auto val="1"/>
        <c:lblOffset val="100"/>
        <c:noMultiLvlLbl val="0"/>
      </c:catAx>
      <c:valAx>
        <c:axId val="21926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511030"/>
        <c:crossesAt val="1"/>
        <c:crossBetween val="between"/>
        <c:dispUnits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275"/>
          <c:w val="0.9735"/>
          <c:h val="0.97475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Sheet1!$A$4:$A$63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Sheet1!$D$4:$D$63</c:f>
              <c:numCache>
                <c:ptCount val="60"/>
                <c:pt idx="0">
                  <c:v>1383.3333333333333</c:v>
                </c:pt>
                <c:pt idx="1">
                  <c:v>1450.1553672316388</c:v>
                </c:pt>
                <c:pt idx="2">
                  <c:v>1520.2253744155469</c:v>
                </c:pt>
                <c:pt idx="3">
                  <c:v>1593.702934178965</c:v>
                </c:pt>
                <c:pt idx="4">
                  <c:v>1670.7556251484216</c:v>
                </c:pt>
                <c:pt idx="5">
                  <c:v>1751.5594426556</c:v>
                </c:pt>
                <c:pt idx="6">
                  <c:v>1836.2992397655585</c:v>
                </c:pt>
                <c:pt idx="7">
                  <c:v>1925.169193539118</c:v>
                </c:pt>
                <c:pt idx="8">
                  <c:v>2018.3732982455554</c:v>
                </c:pt>
                <c:pt idx="9">
                  <c:v>2116.1258873958795</c:v>
                </c:pt>
                <c:pt idx="10">
                  <c:v>2218.6521866402104</c:v>
                </c:pt>
                <c:pt idx="11">
                  <c:v>2326.1888997681804</c:v>
                </c:pt>
                <c:pt idx="12">
                  <c:v>2438.9848302725645</c:v>
                </c:pt>
                <c:pt idx="13">
                  <c:v>2557.301541187915</c:v>
                </c:pt>
                <c:pt idx="14">
                  <c:v>2681.4140562031766</c:v>
                </c:pt>
                <c:pt idx="15">
                  <c:v>2811.6116053765977</c:v>
                </c:pt>
                <c:pt idx="16">
                  <c:v>2948.198419160518</c:v>
                </c:pt>
                <c:pt idx="17">
                  <c:v>3091.494574882506</c:v>
                </c:pt>
                <c:pt idx="18">
                  <c:v>3241.83690033959</c:v>
                </c:pt>
                <c:pt idx="19">
                  <c:v>3399.5799397585533</c:v>
                </c:pt>
                <c:pt idx="20">
                  <c:v>3565.0969880755483</c:v>
                </c:pt>
                <c:pt idx="21">
                  <c:v>3738.7812003151266</c:v>
                </c:pt>
                <c:pt idx="22">
                  <c:v>3921.046783830489</c:v>
                </c:pt>
                <c:pt idx="23">
                  <c:v>4112.330282338977</c:v>
                </c:pt>
                <c:pt idx="24">
                  <c:v>4313.091962094831</c:v>
                </c:pt>
                <c:pt idx="25">
                  <c:v>4523.817312242893</c:v>
                </c:pt>
                <c:pt idx="26">
                  <c:v>4745.018673466535</c:v>
                </c:pt>
                <c:pt idx="27">
                  <c:v>4977.237011577095</c:v>
                </c:pt>
                <c:pt idx="28">
                  <c:v>5221.043855816067</c:v>
                </c:pt>
                <c:pt idx="29">
                  <c:v>5477.043425520596</c:v>
                </c:pt>
                <c:pt idx="30">
                  <c:v>5745.874973656567</c:v>
                </c:pt>
                <c:pt idx="31">
                  <c:v>6028.215381844864</c:v>
                </c:pt>
                <c:pt idx="32">
                  <c:v>6324.782049290982</c:v>
                </c:pt>
                <c:pt idx="33">
                  <c:v>6636.336128015317</c:v>
                </c:pt>
                <c:pt idx="34">
                  <c:v>6963.686169714535</c:v>
                </c:pt>
                <c:pt idx="35">
                  <c:v>7307.692266498434</c:v>
                </c:pt>
                <c:pt idx="36">
                  <c:v>7669.270790101222</c:v>
                </c:pt>
                <c:pt idx="37">
                  <c:v>8049.399864045369</c:v>
                </c:pt>
                <c:pt idx="38">
                  <c:v>8449.125743657623</c:v>
                </c:pt>
                <c:pt idx="39">
                  <c:v>8869.570334234872</c:v>
                </c:pt>
                <c:pt idx="40">
                  <c:v>9311.940154654836</c:v>
                </c:pt>
                <c:pt idx="41">
                  <c:v>9777.53716238758</c:v>
                </c:pt>
                <c:pt idx="42">
                  <c:v>10267.772011779514</c:v>
                </c:pt>
                <c:pt idx="43">
                  <c:v>10784.180545313131</c:v>
                </c:pt>
                <c:pt idx="44">
                  <c:v>11328.444657209404</c:v>
                </c:pt>
                <c:pt idx="45">
                  <c:v>11902.419186508014</c:v>
                </c:pt>
                <c:pt idx="46">
                  <c:v>12508.167305821367</c:v>
                </c:pt>
                <c:pt idx="47">
                  <c:v>13148.008171849922</c:v>
                </c:pt>
                <c:pt idx="48">
                  <c:v>13824.582759026367</c:v>
                </c:pt>
                <c:pt idx="49">
                  <c:v>14540.947501994098</c:v>
                </c:pt>
                <c:pt idx="50">
                  <c:v>15300.712008973293</c:v>
                </c:pt>
                <c:pt idx="51">
                  <c:v>16108.249587224664</c:v>
                </c:pt>
                <c:pt idx="52">
                  <c:v>16969.034174541983</c:v>
                </c:pt>
                <c:pt idx="53">
                  <c:v>17890.210315445693</c:v>
                </c:pt>
                <c:pt idx="54">
                  <c:v>18881.62613709331</c:v>
                </c:pt>
                <c:pt idx="55">
                  <c:v>19957.87882690763</c:v>
                </c:pt>
                <c:pt idx="56">
                  <c:v>21142.87788225527</c:v>
                </c:pt>
                <c:pt idx="57">
                  <c:v>22481.926814798106</c:v>
                </c:pt>
                <c:pt idx="58">
                  <c:v>24083.764100352473</c:v>
                </c:pt>
                <c:pt idx="59">
                  <c:v>27624.721689885962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Sheet1!$H$1</c:f>
              <c:strCache>
                <c:ptCount val="1"/>
                <c:pt idx="0">
                  <c:v>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Sheet1!$A$4:$A$63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Sheet1!$H$4:$H$63</c:f>
              <c:numCache>
                <c:ptCount val="60"/>
                <c:pt idx="0">
                  <c:v>4202.05</c:v>
                </c:pt>
                <c:pt idx="1">
                  <c:v>4202.05</c:v>
                </c:pt>
                <c:pt idx="2">
                  <c:v>4202.05</c:v>
                </c:pt>
                <c:pt idx="3">
                  <c:v>4202.05</c:v>
                </c:pt>
                <c:pt idx="4">
                  <c:v>4202.05</c:v>
                </c:pt>
                <c:pt idx="5">
                  <c:v>4202.05</c:v>
                </c:pt>
                <c:pt idx="6">
                  <c:v>4202.05</c:v>
                </c:pt>
                <c:pt idx="7">
                  <c:v>4202.05</c:v>
                </c:pt>
                <c:pt idx="8">
                  <c:v>4202.05</c:v>
                </c:pt>
                <c:pt idx="9">
                  <c:v>4202.05</c:v>
                </c:pt>
                <c:pt idx="10">
                  <c:v>4202.05</c:v>
                </c:pt>
                <c:pt idx="11">
                  <c:v>4202.05</c:v>
                </c:pt>
                <c:pt idx="12">
                  <c:v>4202.05</c:v>
                </c:pt>
                <c:pt idx="13">
                  <c:v>4202.05</c:v>
                </c:pt>
                <c:pt idx="14">
                  <c:v>4202.05</c:v>
                </c:pt>
                <c:pt idx="15">
                  <c:v>4202.05</c:v>
                </c:pt>
                <c:pt idx="16">
                  <c:v>4202.05</c:v>
                </c:pt>
                <c:pt idx="17">
                  <c:v>4202.05</c:v>
                </c:pt>
                <c:pt idx="18">
                  <c:v>4202.05</c:v>
                </c:pt>
                <c:pt idx="19">
                  <c:v>4202.05</c:v>
                </c:pt>
                <c:pt idx="20">
                  <c:v>4202.05</c:v>
                </c:pt>
                <c:pt idx="21">
                  <c:v>4202.05</c:v>
                </c:pt>
                <c:pt idx="22">
                  <c:v>4202.05</c:v>
                </c:pt>
                <c:pt idx="23">
                  <c:v>4202.05</c:v>
                </c:pt>
                <c:pt idx="24">
                  <c:v>4202.05</c:v>
                </c:pt>
                <c:pt idx="25">
                  <c:v>4202.05</c:v>
                </c:pt>
                <c:pt idx="26">
                  <c:v>4202.05</c:v>
                </c:pt>
                <c:pt idx="27">
                  <c:v>4202.05</c:v>
                </c:pt>
                <c:pt idx="28">
                  <c:v>4202.05</c:v>
                </c:pt>
                <c:pt idx="29">
                  <c:v>4202.05</c:v>
                </c:pt>
                <c:pt idx="30">
                  <c:v>4202.05</c:v>
                </c:pt>
                <c:pt idx="31">
                  <c:v>4202.05</c:v>
                </c:pt>
                <c:pt idx="32">
                  <c:v>4202.05</c:v>
                </c:pt>
                <c:pt idx="33">
                  <c:v>4202.05</c:v>
                </c:pt>
                <c:pt idx="34">
                  <c:v>4202.05</c:v>
                </c:pt>
                <c:pt idx="35">
                  <c:v>4202.05</c:v>
                </c:pt>
                <c:pt idx="36">
                  <c:v>4202.05</c:v>
                </c:pt>
                <c:pt idx="37">
                  <c:v>4202.05</c:v>
                </c:pt>
                <c:pt idx="38">
                  <c:v>4202.05</c:v>
                </c:pt>
                <c:pt idx="39">
                  <c:v>4202.05</c:v>
                </c:pt>
                <c:pt idx="40">
                  <c:v>4202.05</c:v>
                </c:pt>
                <c:pt idx="41">
                  <c:v>4202.05</c:v>
                </c:pt>
                <c:pt idx="42">
                  <c:v>4202.05</c:v>
                </c:pt>
                <c:pt idx="43">
                  <c:v>4202.05</c:v>
                </c:pt>
                <c:pt idx="44">
                  <c:v>4202.05</c:v>
                </c:pt>
                <c:pt idx="45">
                  <c:v>4202.05</c:v>
                </c:pt>
                <c:pt idx="46">
                  <c:v>4202.05</c:v>
                </c:pt>
                <c:pt idx="47">
                  <c:v>4202.05</c:v>
                </c:pt>
                <c:pt idx="48">
                  <c:v>4202.05</c:v>
                </c:pt>
                <c:pt idx="49">
                  <c:v>4202.05</c:v>
                </c:pt>
                <c:pt idx="50">
                  <c:v>4202.05</c:v>
                </c:pt>
                <c:pt idx="51">
                  <c:v>4202.05</c:v>
                </c:pt>
                <c:pt idx="52">
                  <c:v>4202.05</c:v>
                </c:pt>
                <c:pt idx="53">
                  <c:v>4202.05</c:v>
                </c:pt>
                <c:pt idx="54">
                  <c:v>4202.05</c:v>
                </c:pt>
                <c:pt idx="55">
                  <c:v>4202.05</c:v>
                </c:pt>
                <c:pt idx="56">
                  <c:v>4202.05</c:v>
                </c:pt>
                <c:pt idx="57">
                  <c:v>4202.05</c:v>
                </c:pt>
                <c:pt idx="58">
                  <c:v>4202.05</c:v>
                </c:pt>
                <c:pt idx="59">
                  <c:v>4202.05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Sheet1!$L$1</c:f>
              <c:strCache>
                <c:ptCount val="1"/>
                <c:pt idx="0">
                  <c:v>C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Sheet1!$A$4:$A$63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Sheet1!$L$4:$L$63</c:f>
              <c:numCache>
                <c:ptCount val="60"/>
                <c:pt idx="0">
                  <c:v>4672.63337745</c:v>
                </c:pt>
                <c:pt idx="1">
                  <c:v>4672.63337745</c:v>
                </c:pt>
                <c:pt idx="2">
                  <c:v>4672.63337745</c:v>
                </c:pt>
                <c:pt idx="3">
                  <c:v>4672.63337745</c:v>
                </c:pt>
                <c:pt idx="4">
                  <c:v>4672.63337745</c:v>
                </c:pt>
                <c:pt idx="5">
                  <c:v>4672.63337745</c:v>
                </c:pt>
                <c:pt idx="6">
                  <c:v>4672.63337745</c:v>
                </c:pt>
                <c:pt idx="7">
                  <c:v>4672.63337745</c:v>
                </c:pt>
                <c:pt idx="8">
                  <c:v>4672.63337745</c:v>
                </c:pt>
                <c:pt idx="9">
                  <c:v>4672.63337745</c:v>
                </c:pt>
                <c:pt idx="10">
                  <c:v>4672.63337745</c:v>
                </c:pt>
                <c:pt idx="11">
                  <c:v>4672.63337745</c:v>
                </c:pt>
                <c:pt idx="12">
                  <c:v>4672.63337745</c:v>
                </c:pt>
                <c:pt idx="13">
                  <c:v>4672.63337745</c:v>
                </c:pt>
                <c:pt idx="14">
                  <c:v>4672.63337745</c:v>
                </c:pt>
                <c:pt idx="15">
                  <c:v>4672.63337745</c:v>
                </c:pt>
                <c:pt idx="16">
                  <c:v>4672.63337745</c:v>
                </c:pt>
                <c:pt idx="17">
                  <c:v>4672.63337745</c:v>
                </c:pt>
                <c:pt idx="18">
                  <c:v>4672.63337745</c:v>
                </c:pt>
                <c:pt idx="19">
                  <c:v>4672.63337745</c:v>
                </c:pt>
                <c:pt idx="20">
                  <c:v>4672.63337745</c:v>
                </c:pt>
                <c:pt idx="21">
                  <c:v>4672.63337745</c:v>
                </c:pt>
                <c:pt idx="22">
                  <c:v>4672.63337745</c:v>
                </c:pt>
                <c:pt idx="23">
                  <c:v>4672.63337745</c:v>
                </c:pt>
                <c:pt idx="24">
                  <c:v>4672.63337745</c:v>
                </c:pt>
                <c:pt idx="25">
                  <c:v>4672.63337745</c:v>
                </c:pt>
                <c:pt idx="26">
                  <c:v>4672.63337745</c:v>
                </c:pt>
                <c:pt idx="27">
                  <c:v>4672.63337745</c:v>
                </c:pt>
                <c:pt idx="28">
                  <c:v>4672.63337745</c:v>
                </c:pt>
                <c:pt idx="29">
                  <c:v>4672.63337745</c:v>
                </c:pt>
                <c:pt idx="30">
                  <c:v>4672.63337745</c:v>
                </c:pt>
                <c:pt idx="31">
                  <c:v>4672.63337745</c:v>
                </c:pt>
                <c:pt idx="32">
                  <c:v>4672.63337745</c:v>
                </c:pt>
                <c:pt idx="33">
                  <c:v>4672.63337745</c:v>
                </c:pt>
                <c:pt idx="34">
                  <c:v>4672.63337745</c:v>
                </c:pt>
                <c:pt idx="35">
                  <c:v>4672.63337745</c:v>
                </c:pt>
                <c:pt idx="36">
                  <c:v>4672.63337745</c:v>
                </c:pt>
                <c:pt idx="37">
                  <c:v>4672.63337745</c:v>
                </c:pt>
                <c:pt idx="38">
                  <c:v>4672.63337745</c:v>
                </c:pt>
                <c:pt idx="39">
                  <c:v>4672.63337745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Sheet1!$P$1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Sheet1!$A$4:$A$63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Sheet1!$P$4:$P$63</c:f>
              <c:numCache>
                <c:ptCount val="60"/>
                <c:pt idx="0">
                  <c:v>6519.6906775</c:v>
                </c:pt>
                <c:pt idx="1">
                  <c:v>6519.6906775</c:v>
                </c:pt>
                <c:pt idx="2">
                  <c:v>6519.6906775</c:v>
                </c:pt>
                <c:pt idx="3">
                  <c:v>6519.6906775</c:v>
                </c:pt>
                <c:pt idx="4">
                  <c:v>6519.6906775</c:v>
                </c:pt>
                <c:pt idx="5">
                  <c:v>6519.6906775</c:v>
                </c:pt>
                <c:pt idx="6">
                  <c:v>6519.6906775</c:v>
                </c:pt>
                <c:pt idx="7">
                  <c:v>6519.6906775</c:v>
                </c:pt>
                <c:pt idx="8">
                  <c:v>6519.6906775</c:v>
                </c:pt>
                <c:pt idx="9">
                  <c:v>6519.6906775</c:v>
                </c:pt>
                <c:pt idx="10">
                  <c:v>6519.6906775</c:v>
                </c:pt>
                <c:pt idx="11">
                  <c:v>6519.6906775</c:v>
                </c:pt>
                <c:pt idx="12">
                  <c:v>6519.6906775</c:v>
                </c:pt>
                <c:pt idx="13">
                  <c:v>6519.6906775</c:v>
                </c:pt>
                <c:pt idx="14">
                  <c:v>6519.6906775</c:v>
                </c:pt>
                <c:pt idx="15">
                  <c:v>6519.6906775</c:v>
                </c:pt>
                <c:pt idx="16">
                  <c:v>6519.6906775</c:v>
                </c:pt>
                <c:pt idx="17">
                  <c:v>6519.6906775</c:v>
                </c:pt>
                <c:pt idx="18">
                  <c:v>6519.6906775</c:v>
                </c:pt>
                <c:pt idx="19">
                  <c:v>6519.6906775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Sheet1!$Z$1</c:f>
              <c:strCache>
                <c:ptCount val="1"/>
                <c:pt idx="0">
                  <c:v>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Sheet1!$A$4:$A$63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Sheet1!$Z$4:$Z$63</c:f>
              <c:numCache>
                <c:ptCount val="60"/>
                <c:pt idx="0">
                  <c:v>3874.75</c:v>
                </c:pt>
                <c:pt idx="1">
                  <c:v>4107.235000000001</c:v>
                </c:pt>
                <c:pt idx="2">
                  <c:v>4353.669100000001</c:v>
                </c:pt>
                <c:pt idx="3">
                  <c:v>4614.889246000002</c:v>
                </c:pt>
                <c:pt idx="4">
                  <c:v>4891.7826007600015</c:v>
                </c:pt>
                <c:pt idx="5">
                  <c:v>5185.289556805602</c:v>
                </c:pt>
                <c:pt idx="6">
                  <c:v>5496.406930213939</c:v>
                </c:pt>
                <c:pt idx="7">
                  <c:v>5826.191346026775</c:v>
                </c:pt>
                <c:pt idx="8">
                  <c:v>6175.762826788382</c:v>
                </c:pt>
                <c:pt idx="9">
                  <c:v>6546.3085963956855</c:v>
                </c:pt>
                <c:pt idx="10">
                  <c:v>6939.087112179427</c:v>
                </c:pt>
                <c:pt idx="11">
                  <c:v>7355.432338910193</c:v>
                </c:pt>
                <c:pt idx="12">
                  <c:v>7796.758279244805</c:v>
                </c:pt>
                <c:pt idx="13">
                  <c:v>8264.563775999493</c:v>
                </c:pt>
                <c:pt idx="14">
                  <c:v>8760.437602559463</c:v>
                </c:pt>
                <c:pt idx="15">
                  <c:v>9286.06385871303</c:v>
                </c:pt>
                <c:pt idx="16">
                  <c:v>9843.227690235813</c:v>
                </c:pt>
                <c:pt idx="17">
                  <c:v>10433.821351649964</c:v>
                </c:pt>
                <c:pt idx="18">
                  <c:v>11059.850632748961</c:v>
                </c:pt>
                <c:pt idx="19">
                  <c:v>11723.441670713899</c:v>
                </c:pt>
              </c:numCache>
            </c:numRef>
          </c:val>
          <c:smooth val="0"/>
        </c:ser>
        <c:marker val="1"/>
        <c:axId val="17075468"/>
        <c:axId val="37356605"/>
      </c:lineChart>
      <c:catAx>
        <c:axId val="17075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356605"/>
        <c:crosses val="autoZero"/>
        <c:auto val="1"/>
        <c:lblOffset val="100"/>
        <c:noMultiLvlLbl val="0"/>
      </c:catAx>
      <c:valAx>
        <c:axId val="37356605"/>
        <c:scaling>
          <c:orientation val="minMax"/>
          <c:max val="30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075468"/>
        <c:crossesAt val="1"/>
        <c:crossBetween val="between"/>
        <c:dispUnits/>
        <c:majorUnit val="3000"/>
      </c:valAx>
    </c:plotArea>
    <c:legend>
      <c:legendPos val="r"/>
      <c:layout>
        <c:manualLayout>
          <c:xMode val="edge"/>
          <c:yMode val="edge"/>
          <c:x val="0.19275"/>
          <c:y val="0.08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3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1425"/>
          <c:w val="0.951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Sheet3!$B$7</c:f>
              <c:strCache>
                <c:ptCount val="1"/>
                <c:pt idx="0">
                  <c:v>průměr EMU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Sheet3!$A$8:$A$125</c:f>
              <c:strCache>
                <c:ptCount val="118"/>
                <c:pt idx="0">
                  <c:v>36220</c:v>
                </c:pt>
                <c:pt idx="1">
                  <c:v>36251</c:v>
                </c:pt>
                <c:pt idx="2">
                  <c:v>36281</c:v>
                </c:pt>
                <c:pt idx="3">
                  <c:v>36312</c:v>
                </c:pt>
                <c:pt idx="4">
                  <c:v>36342</c:v>
                </c:pt>
                <c:pt idx="5">
                  <c:v>36373</c:v>
                </c:pt>
                <c:pt idx="6">
                  <c:v>36404</c:v>
                </c:pt>
                <c:pt idx="7">
                  <c:v>36434</c:v>
                </c:pt>
                <c:pt idx="8">
                  <c:v>36465</c:v>
                </c:pt>
                <c:pt idx="9">
                  <c:v>36495</c:v>
                </c:pt>
                <c:pt idx="10">
                  <c:v>36526</c:v>
                </c:pt>
                <c:pt idx="11">
                  <c:v>36557</c:v>
                </c:pt>
                <c:pt idx="12">
                  <c:v>36586</c:v>
                </c:pt>
                <c:pt idx="13">
                  <c:v>36617</c:v>
                </c:pt>
                <c:pt idx="14">
                  <c:v>36647</c:v>
                </c:pt>
                <c:pt idx="15">
                  <c:v>36678</c:v>
                </c:pt>
                <c:pt idx="16">
                  <c:v>36708</c:v>
                </c:pt>
                <c:pt idx="17">
                  <c:v>36739</c:v>
                </c:pt>
                <c:pt idx="18">
                  <c:v>36770</c:v>
                </c:pt>
                <c:pt idx="19">
                  <c:v>36800</c:v>
                </c:pt>
                <c:pt idx="20">
                  <c:v>36831</c:v>
                </c:pt>
                <c:pt idx="21">
                  <c:v>36861</c:v>
                </c:pt>
                <c:pt idx="22">
                  <c:v>36892</c:v>
                </c:pt>
                <c:pt idx="23">
                  <c:v>36923</c:v>
                </c:pt>
                <c:pt idx="24">
                  <c:v>36951</c:v>
                </c:pt>
                <c:pt idx="25">
                  <c:v>36982</c:v>
                </c:pt>
                <c:pt idx="26">
                  <c:v>37012</c:v>
                </c:pt>
                <c:pt idx="27">
                  <c:v>37043</c:v>
                </c:pt>
                <c:pt idx="28">
                  <c:v>37073</c:v>
                </c:pt>
                <c:pt idx="29">
                  <c:v>37104</c:v>
                </c:pt>
                <c:pt idx="30">
                  <c:v>37135</c:v>
                </c:pt>
                <c:pt idx="31">
                  <c:v>37165</c:v>
                </c:pt>
                <c:pt idx="32">
                  <c:v>37196</c:v>
                </c:pt>
                <c:pt idx="33">
                  <c:v>37226</c:v>
                </c:pt>
                <c:pt idx="34">
                  <c:v>37257</c:v>
                </c:pt>
                <c:pt idx="35">
                  <c:v>37288</c:v>
                </c:pt>
                <c:pt idx="36">
                  <c:v>37316</c:v>
                </c:pt>
                <c:pt idx="37">
                  <c:v>37347</c:v>
                </c:pt>
                <c:pt idx="38">
                  <c:v>37377</c:v>
                </c:pt>
                <c:pt idx="39">
                  <c:v>37408</c:v>
                </c:pt>
                <c:pt idx="40">
                  <c:v>37438</c:v>
                </c:pt>
                <c:pt idx="41">
                  <c:v>37469</c:v>
                </c:pt>
                <c:pt idx="42">
                  <c:v>37500</c:v>
                </c:pt>
                <c:pt idx="43">
                  <c:v>37530</c:v>
                </c:pt>
                <c:pt idx="44">
                  <c:v>37561</c:v>
                </c:pt>
                <c:pt idx="45">
                  <c:v>37591</c:v>
                </c:pt>
                <c:pt idx="46">
                  <c:v>37622</c:v>
                </c:pt>
                <c:pt idx="47">
                  <c:v>37653</c:v>
                </c:pt>
                <c:pt idx="48">
                  <c:v>37681</c:v>
                </c:pt>
                <c:pt idx="49">
                  <c:v>37712</c:v>
                </c:pt>
                <c:pt idx="50">
                  <c:v>37742</c:v>
                </c:pt>
                <c:pt idx="51">
                  <c:v>37773</c:v>
                </c:pt>
                <c:pt idx="52">
                  <c:v>37803</c:v>
                </c:pt>
                <c:pt idx="53">
                  <c:v>37834</c:v>
                </c:pt>
                <c:pt idx="54">
                  <c:v>37865</c:v>
                </c:pt>
                <c:pt idx="55">
                  <c:v>37895</c:v>
                </c:pt>
                <c:pt idx="56">
                  <c:v>37926</c:v>
                </c:pt>
                <c:pt idx="57">
                  <c:v>37956</c:v>
                </c:pt>
                <c:pt idx="58">
                  <c:v>37987</c:v>
                </c:pt>
                <c:pt idx="59">
                  <c:v>38018</c:v>
                </c:pt>
                <c:pt idx="60">
                  <c:v>38047</c:v>
                </c:pt>
                <c:pt idx="61">
                  <c:v>38078</c:v>
                </c:pt>
                <c:pt idx="62">
                  <c:v>38108</c:v>
                </c:pt>
                <c:pt idx="63">
                  <c:v>38139</c:v>
                </c:pt>
                <c:pt idx="64">
                  <c:v>38169</c:v>
                </c:pt>
                <c:pt idx="65">
                  <c:v>38200</c:v>
                </c:pt>
                <c:pt idx="66">
                  <c:v>38231</c:v>
                </c:pt>
                <c:pt idx="67">
                  <c:v>38261</c:v>
                </c:pt>
                <c:pt idx="68">
                  <c:v>38292</c:v>
                </c:pt>
                <c:pt idx="69">
                  <c:v>38322</c:v>
                </c:pt>
                <c:pt idx="70">
                  <c:v>38353</c:v>
                </c:pt>
                <c:pt idx="71">
                  <c:v>38384</c:v>
                </c:pt>
                <c:pt idx="72">
                  <c:v>38412</c:v>
                </c:pt>
                <c:pt idx="73">
                  <c:v>38443</c:v>
                </c:pt>
                <c:pt idx="74">
                  <c:v>38473</c:v>
                </c:pt>
                <c:pt idx="75">
                  <c:v>38504</c:v>
                </c:pt>
                <c:pt idx="76">
                  <c:v>38534</c:v>
                </c:pt>
                <c:pt idx="77">
                  <c:v>38565</c:v>
                </c:pt>
                <c:pt idx="78">
                  <c:v>38596</c:v>
                </c:pt>
                <c:pt idx="79">
                  <c:v>38626</c:v>
                </c:pt>
                <c:pt idx="80">
                  <c:v>38657</c:v>
                </c:pt>
                <c:pt idx="81">
                  <c:v>38687</c:v>
                </c:pt>
                <c:pt idx="82">
                  <c:v>38718</c:v>
                </c:pt>
                <c:pt idx="83">
                  <c:v>38749</c:v>
                </c:pt>
                <c:pt idx="84">
                  <c:v>38777</c:v>
                </c:pt>
                <c:pt idx="85">
                  <c:v>38808</c:v>
                </c:pt>
                <c:pt idx="86">
                  <c:v>38838</c:v>
                </c:pt>
                <c:pt idx="87">
                  <c:v>38869</c:v>
                </c:pt>
                <c:pt idx="88">
                  <c:v>38899</c:v>
                </c:pt>
                <c:pt idx="89">
                  <c:v>38930</c:v>
                </c:pt>
                <c:pt idx="90">
                  <c:v>38961</c:v>
                </c:pt>
                <c:pt idx="91">
                  <c:v>38991</c:v>
                </c:pt>
                <c:pt idx="92">
                  <c:v>39022</c:v>
                </c:pt>
                <c:pt idx="93">
                  <c:v>39052</c:v>
                </c:pt>
                <c:pt idx="94">
                  <c:v>39083</c:v>
                </c:pt>
                <c:pt idx="95">
                  <c:v>39114</c:v>
                </c:pt>
                <c:pt idx="96">
                  <c:v>39142</c:v>
                </c:pt>
                <c:pt idx="97">
                  <c:v>39173</c:v>
                </c:pt>
                <c:pt idx="98">
                  <c:v>39203</c:v>
                </c:pt>
                <c:pt idx="99">
                  <c:v>39234</c:v>
                </c:pt>
                <c:pt idx="100">
                  <c:v>39264</c:v>
                </c:pt>
                <c:pt idx="101">
                  <c:v>39295</c:v>
                </c:pt>
                <c:pt idx="102">
                  <c:v>39326</c:v>
                </c:pt>
                <c:pt idx="103">
                  <c:v>39356</c:v>
                </c:pt>
                <c:pt idx="104">
                  <c:v>39387</c:v>
                </c:pt>
                <c:pt idx="105">
                  <c:v>39417</c:v>
                </c:pt>
                <c:pt idx="106">
                  <c:v>39448</c:v>
                </c:pt>
                <c:pt idx="107">
                  <c:v>39479</c:v>
                </c:pt>
                <c:pt idx="108">
                  <c:v>39508</c:v>
                </c:pt>
                <c:pt idx="109">
                  <c:v>39539</c:v>
                </c:pt>
                <c:pt idx="110">
                  <c:v>39569</c:v>
                </c:pt>
                <c:pt idx="111">
                  <c:v>39600</c:v>
                </c:pt>
                <c:pt idx="112">
                  <c:v>39630</c:v>
                </c:pt>
                <c:pt idx="113">
                  <c:v>39661</c:v>
                </c:pt>
                <c:pt idx="114">
                  <c:v>39692</c:v>
                </c:pt>
                <c:pt idx="115">
                  <c:v>39722</c:v>
                </c:pt>
                <c:pt idx="116">
                  <c:v>39753</c:v>
                </c:pt>
                <c:pt idx="117">
                  <c:v>39783</c:v>
                </c:pt>
              </c:strCache>
            </c:strRef>
          </c:cat>
          <c:val>
            <c:numRef>
              <c:f>Sheet3!$B$8:$B$125</c:f>
              <c:numCache>
                <c:ptCount val="118"/>
                <c:pt idx="0">
                  <c:v>4.340833333333333</c:v>
                </c:pt>
                <c:pt idx="1">
                  <c:v>4.180833333333333</c:v>
                </c:pt>
                <c:pt idx="2">
                  <c:v>4.339166666666666</c:v>
                </c:pt>
                <c:pt idx="3">
                  <c:v>4.663333333333333</c:v>
                </c:pt>
                <c:pt idx="4">
                  <c:v>5.005</c:v>
                </c:pt>
                <c:pt idx="5">
                  <c:v>5.239166666666667</c:v>
                </c:pt>
                <c:pt idx="6">
                  <c:v>5.39</c:v>
                </c:pt>
                <c:pt idx="7">
                  <c:v>5.64</c:v>
                </c:pt>
                <c:pt idx="8">
                  <c:v>5.3575</c:v>
                </c:pt>
                <c:pt idx="9">
                  <c:v>5.421666666666667</c:v>
                </c:pt>
                <c:pt idx="10">
                  <c:v>5.793333333333334</c:v>
                </c:pt>
                <c:pt idx="11">
                  <c:v>5.770833333333333</c:v>
                </c:pt>
                <c:pt idx="12">
                  <c:v>5.589166666666667</c:v>
                </c:pt>
                <c:pt idx="13">
                  <c:v>5.484166666666667</c:v>
                </c:pt>
                <c:pt idx="14">
                  <c:v>5.64</c:v>
                </c:pt>
                <c:pt idx="15">
                  <c:v>5.469166666666666</c:v>
                </c:pt>
                <c:pt idx="16">
                  <c:v>5.554166666666667</c:v>
                </c:pt>
                <c:pt idx="17">
                  <c:v>5.5075</c:v>
                </c:pt>
                <c:pt idx="18">
                  <c:v>5.5616666666666665</c:v>
                </c:pt>
                <c:pt idx="19">
                  <c:v>5.5058333333333325</c:v>
                </c:pt>
                <c:pt idx="20">
                  <c:v>5.4575</c:v>
                </c:pt>
                <c:pt idx="21">
                  <c:v>5.1883333333333335</c:v>
                </c:pt>
                <c:pt idx="22">
                  <c:v>5.0675</c:v>
                </c:pt>
                <c:pt idx="23">
                  <c:v>5.065833333333334</c:v>
                </c:pt>
                <c:pt idx="24">
                  <c:v>4.98</c:v>
                </c:pt>
                <c:pt idx="25">
                  <c:v>5.1308333333333325</c:v>
                </c:pt>
                <c:pt idx="26">
                  <c:v>5.32</c:v>
                </c:pt>
                <c:pt idx="27">
                  <c:v>5.261666666666667</c:v>
                </c:pt>
                <c:pt idx="28">
                  <c:v>5.266666666666666</c:v>
                </c:pt>
                <c:pt idx="29">
                  <c:v>5.064166666666668</c:v>
                </c:pt>
                <c:pt idx="30">
                  <c:v>5.041666666666667</c:v>
                </c:pt>
                <c:pt idx="31">
                  <c:v>4.8075</c:v>
                </c:pt>
                <c:pt idx="32">
                  <c:v>4.6575</c:v>
                </c:pt>
                <c:pt idx="33">
                  <c:v>4.915833333333333</c:v>
                </c:pt>
                <c:pt idx="34">
                  <c:v>5.028333333333332</c:v>
                </c:pt>
                <c:pt idx="35">
                  <c:v>5.093333333333333</c:v>
                </c:pt>
                <c:pt idx="36">
                  <c:v>5.328333333333332</c:v>
                </c:pt>
                <c:pt idx="37">
                  <c:v>5.329166666666667</c:v>
                </c:pt>
                <c:pt idx="38">
                  <c:v>5.344166666666665</c:v>
                </c:pt>
                <c:pt idx="39">
                  <c:v>5.203333333333332</c:v>
                </c:pt>
                <c:pt idx="40">
                  <c:v>5.048333333333333</c:v>
                </c:pt>
                <c:pt idx="41">
                  <c:v>4.775833333333334</c:v>
                </c:pt>
                <c:pt idx="42">
                  <c:v>4.553333333333334</c:v>
                </c:pt>
                <c:pt idx="43">
                  <c:v>4.603333333333333</c:v>
                </c:pt>
                <c:pt idx="44">
                  <c:v>4.5875</c:v>
                </c:pt>
                <c:pt idx="45">
                  <c:v>4.406666666666667</c:v>
                </c:pt>
                <c:pt idx="46">
                  <c:v>4.2175</c:v>
                </c:pt>
                <c:pt idx="47">
                  <c:v>4.013333333333333</c:v>
                </c:pt>
                <c:pt idx="48">
                  <c:v>4.0525</c:v>
                </c:pt>
                <c:pt idx="49">
                  <c:v>4.176666666666666</c:v>
                </c:pt>
                <c:pt idx="50">
                  <c:v>3.885</c:v>
                </c:pt>
                <c:pt idx="51">
                  <c:v>3.7391666666666676</c:v>
                </c:pt>
                <c:pt idx="52">
                  <c:v>4.064166666666666</c:v>
                </c:pt>
                <c:pt idx="53">
                  <c:v>4.225</c:v>
                </c:pt>
                <c:pt idx="54">
                  <c:v>4.2575</c:v>
                </c:pt>
                <c:pt idx="55">
                  <c:v>4.3125</c:v>
                </c:pt>
                <c:pt idx="56">
                  <c:v>4.445</c:v>
                </c:pt>
                <c:pt idx="57">
                  <c:v>4.384166666666666</c:v>
                </c:pt>
                <c:pt idx="58">
                  <c:v>4.2441666666666675</c:v>
                </c:pt>
                <c:pt idx="59">
                  <c:v>4.209166666666666</c:v>
                </c:pt>
                <c:pt idx="60">
                  <c:v>4.028333333333333</c:v>
                </c:pt>
                <c:pt idx="61">
                  <c:v>4.216666666666667</c:v>
                </c:pt>
                <c:pt idx="62">
                  <c:v>4.37</c:v>
                </c:pt>
                <c:pt idx="63">
                  <c:v>4.440833333333334</c:v>
                </c:pt>
                <c:pt idx="64">
                  <c:v>4.339166666666666</c:v>
                </c:pt>
                <c:pt idx="65">
                  <c:v>4.173333333333333</c:v>
                </c:pt>
                <c:pt idx="66">
                  <c:v>4.119166666666667</c:v>
                </c:pt>
                <c:pt idx="67">
                  <c:v>3.9941666666666666</c:v>
                </c:pt>
                <c:pt idx="68">
                  <c:v>3.8675</c:v>
                </c:pt>
                <c:pt idx="69">
                  <c:v>3.6625</c:v>
                </c:pt>
                <c:pt idx="70">
                  <c:v>3.591666666666667</c:v>
                </c:pt>
                <c:pt idx="71">
                  <c:v>3.5775</c:v>
                </c:pt>
                <c:pt idx="72">
                  <c:v>3.7391666666666663</c:v>
                </c:pt>
                <c:pt idx="73">
                  <c:v>3.5425</c:v>
                </c:pt>
                <c:pt idx="74">
                  <c:v>3.385</c:v>
                </c:pt>
                <c:pt idx="75">
                  <c:v>3.2175</c:v>
                </c:pt>
                <c:pt idx="76">
                  <c:v>3.275</c:v>
                </c:pt>
                <c:pt idx="77">
                  <c:v>3.2983333333333333</c:v>
                </c:pt>
                <c:pt idx="78">
                  <c:v>3.1341666666666668</c:v>
                </c:pt>
                <c:pt idx="79">
                  <c:v>3.295833333333333</c:v>
                </c:pt>
                <c:pt idx="80">
                  <c:v>3.505</c:v>
                </c:pt>
                <c:pt idx="81">
                  <c:v>3.4025</c:v>
                </c:pt>
                <c:pt idx="82">
                  <c:v>3.3816666666666673</c:v>
                </c:pt>
                <c:pt idx="83">
                  <c:v>3.54</c:v>
                </c:pt>
                <c:pt idx="84">
                  <c:v>3.7183333333333337</c:v>
                </c:pt>
                <c:pt idx="85">
                  <c:v>3.985</c:v>
                </c:pt>
                <c:pt idx="86">
                  <c:v>4.0525</c:v>
                </c:pt>
                <c:pt idx="87">
                  <c:v>4.0616666666666665</c:v>
                </c:pt>
                <c:pt idx="88">
                  <c:v>4.094166666666667</c:v>
                </c:pt>
                <c:pt idx="89">
                  <c:v>3.970833333333333</c:v>
                </c:pt>
                <c:pt idx="90">
                  <c:v>3.845</c:v>
                </c:pt>
                <c:pt idx="91">
                  <c:v>3.8941666666666657</c:v>
                </c:pt>
                <c:pt idx="92">
                  <c:v>3.8141666666666665</c:v>
                </c:pt>
                <c:pt idx="93">
                  <c:v>3.8766666666666665</c:v>
                </c:pt>
                <c:pt idx="94">
                  <c:v>4.1269230769230765</c:v>
                </c:pt>
                <c:pt idx="95">
                  <c:v>4.160769230769231</c:v>
                </c:pt>
                <c:pt idx="96">
                  <c:v>4.07076923076923</c:v>
                </c:pt>
                <c:pt idx="97">
                  <c:v>4.268461538461538</c:v>
                </c:pt>
                <c:pt idx="98">
                  <c:v>4.392307692307692</c:v>
                </c:pt>
                <c:pt idx="99">
                  <c:v>4.682307692307692</c:v>
                </c:pt>
                <c:pt idx="100">
                  <c:v>4.651538461538461</c:v>
                </c:pt>
                <c:pt idx="101">
                  <c:v>4.4884615384615385</c:v>
                </c:pt>
                <c:pt idx="102">
                  <c:v>4.432307692307692</c:v>
                </c:pt>
                <c:pt idx="103">
                  <c:v>4.4592307692307696</c:v>
                </c:pt>
                <c:pt idx="104">
                  <c:v>4.3076923076923075</c:v>
                </c:pt>
                <c:pt idx="105">
                  <c:v>4.428461538461539</c:v>
                </c:pt>
                <c:pt idx="106">
                  <c:v>4.299333333333334</c:v>
                </c:pt>
                <c:pt idx="107">
                  <c:v>4.248666666666667</c:v>
                </c:pt>
                <c:pt idx="108">
                  <c:v>4.212666666666667</c:v>
                </c:pt>
                <c:pt idx="109">
                  <c:v>4.405333333333333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Sheet3!$C$7</c:f>
              <c:strCache>
                <c:ptCount val="1"/>
                <c:pt idx="0">
                  <c:v>průměr z průměrů zemí EMU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Sheet3!$A$8:$A$125</c:f>
              <c:strCache>
                <c:ptCount val="118"/>
                <c:pt idx="0">
                  <c:v>36220</c:v>
                </c:pt>
                <c:pt idx="1">
                  <c:v>36251</c:v>
                </c:pt>
                <c:pt idx="2">
                  <c:v>36281</c:v>
                </c:pt>
                <c:pt idx="3">
                  <c:v>36312</c:v>
                </c:pt>
                <c:pt idx="4">
                  <c:v>36342</c:v>
                </c:pt>
                <c:pt idx="5">
                  <c:v>36373</c:v>
                </c:pt>
                <c:pt idx="6">
                  <c:v>36404</c:v>
                </c:pt>
                <c:pt idx="7">
                  <c:v>36434</c:v>
                </c:pt>
                <c:pt idx="8">
                  <c:v>36465</c:v>
                </c:pt>
                <c:pt idx="9">
                  <c:v>36495</c:v>
                </c:pt>
                <c:pt idx="10">
                  <c:v>36526</c:v>
                </c:pt>
                <c:pt idx="11">
                  <c:v>36557</c:v>
                </c:pt>
                <c:pt idx="12">
                  <c:v>36586</c:v>
                </c:pt>
                <c:pt idx="13">
                  <c:v>36617</c:v>
                </c:pt>
                <c:pt idx="14">
                  <c:v>36647</c:v>
                </c:pt>
                <c:pt idx="15">
                  <c:v>36678</c:v>
                </c:pt>
                <c:pt idx="16">
                  <c:v>36708</c:v>
                </c:pt>
                <c:pt idx="17">
                  <c:v>36739</c:v>
                </c:pt>
                <c:pt idx="18">
                  <c:v>36770</c:v>
                </c:pt>
                <c:pt idx="19">
                  <c:v>36800</c:v>
                </c:pt>
                <c:pt idx="20">
                  <c:v>36831</c:v>
                </c:pt>
                <c:pt idx="21">
                  <c:v>36861</c:v>
                </c:pt>
                <c:pt idx="22">
                  <c:v>36892</c:v>
                </c:pt>
                <c:pt idx="23">
                  <c:v>36923</c:v>
                </c:pt>
                <c:pt idx="24">
                  <c:v>36951</c:v>
                </c:pt>
                <c:pt idx="25">
                  <c:v>36982</c:v>
                </c:pt>
                <c:pt idx="26">
                  <c:v>37012</c:v>
                </c:pt>
                <c:pt idx="27">
                  <c:v>37043</c:v>
                </c:pt>
                <c:pt idx="28">
                  <c:v>37073</c:v>
                </c:pt>
                <c:pt idx="29">
                  <c:v>37104</c:v>
                </c:pt>
                <c:pt idx="30">
                  <c:v>37135</c:v>
                </c:pt>
                <c:pt idx="31">
                  <c:v>37165</c:v>
                </c:pt>
                <c:pt idx="32">
                  <c:v>37196</c:v>
                </c:pt>
                <c:pt idx="33">
                  <c:v>37226</c:v>
                </c:pt>
                <c:pt idx="34">
                  <c:v>37257</c:v>
                </c:pt>
                <c:pt idx="35">
                  <c:v>37288</c:v>
                </c:pt>
                <c:pt idx="36">
                  <c:v>37316</c:v>
                </c:pt>
                <c:pt idx="37">
                  <c:v>37347</c:v>
                </c:pt>
                <c:pt idx="38">
                  <c:v>37377</c:v>
                </c:pt>
                <c:pt idx="39">
                  <c:v>37408</c:v>
                </c:pt>
                <c:pt idx="40">
                  <c:v>37438</c:v>
                </c:pt>
                <c:pt idx="41">
                  <c:v>37469</c:v>
                </c:pt>
                <c:pt idx="42">
                  <c:v>37500</c:v>
                </c:pt>
                <c:pt idx="43">
                  <c:v>37530</c:v>
                </c:pt>
                <c:pt idx="44">
                  <c:v>37561</c:v>
                </c:pt>
                <c:pt idx="45">
                  <c:v>37591</c:v>
                </c:pt>
                <c:pt idx="46">
                  <c:v>37622</c:v>
                </c:pt>
                <c:pt idx="47">
                  <c:v>37653</c:v>
                </c:pt>
                <c:pt idx="48">
                  <c:v>37681</c:v>
                </c:pt>
                <c:pt idx="49">
                  <c:v>37712</c:v>
                </c:pt>
                <c:pt idx="50">
                  <c:v>37742</c:v>
                </c:pt>
                <c:pt idx="51">
                  <c:v>37773</c:v>
                </c:pt>
                <c:pt idx="52">
                  <c:v>37803</c:v>
                </c:pt>
                <c:pt idx="53">
                  <c:v>37834</c:v>
                </c:pt>
                <c:pt idx="54">
                  <c:v>37865</c:v>
                </c:pt>
                <c:pt idx="55">
                  <c:v>37895</c:v>
                </c:pt>
                <c:pt idx="56">
                  <c:v>37926</c:v>
                </c:pt>
                <c:pt idx="57">
                  <c:v>37956</c:v>
                </c:pt>
                <c:pt idx="58">
                  <c:v>37987</c:v>
                </c:pt>
                <c:pt idx="59">
                  <c:v>38018</c:v>
                </c:pt>
                <c:pt idx="60">
                  <c:v>38047</c:v>
                </c:pt>
                <c:pt idx="61">
                  <c:v>38078</c:v>
                </c:pt>
                <c:pt idx="62">
                  <c:v>38108</c:v>
                </c:pt>
                <c:pt idx="63">
                  <c:v>38139</c:v>
                </c:pt>
                <c:pt idx="64">
                  <c:v>38169</c:v>
                </c:pt>
                <c:pt idx="65">
                  <c:v>38200</c:v>
                </c:pt>
                <c:pt idx="66">
                  <c:v>38231</c:v>
                </c:pt>
                <c:pt idx="67">
                  <c:v>38261</c:v>
                </c:pt>
                <c:pt idx="68">
                  <c:v>38292</c:v>
                </c:pt>
                <c:pt idx="69">
                  <c:v>38322</c:v>
                </c:pt>
                <c:pt idx="70">
                  <c:v>38353</c:v>
                </c:pt>
                <c:pt idx="71">
                  <c:v>38384</c:v>
                </c:pt>
                <c:pt idx="72">
                  <c:v>38412</c:v>
                </c:pt>
                <c:pt idx="73">
                  <c:v>38443</c:v>
                </c:pt>
                <c:pt idx="74">
                  <c:v>38473</c:v>
                </c:pt>
                <c:pt idx="75">
                  <c:v>38504</c:v>
                </c:pt>
                <c:pt idx="76">
                  <c:v>38534</c:v>
                </c:pt>
                <c:pt idx="77">
                  <c:v>38565</c:v>
                </c:pt>
                <c:pt idx="78">
                  <c:v>38596</c:v>
                </c:pt>
                <c:pt idx="79">
                  <c:v>38626</c:v>
                </c:pt>
                <c:pt idx="80">
                  <c:v>38657</c:v>
                </c:pt>
                <c:pt idx="81">
                  <c:v>38687</c:v>
                </c:pt>
                <c:pt idx="82">
                  <c:v>38718</c:v>
                </c:pt>
                <c:pt idx="83">
                  <c:v>38749</c:v>
                </c:pt>
                <c:pt idx="84">
                  <c:v>38777</c:v>
                </c:pt>
                <c:pt idx="85">
                  <c:v>38808</c:v>
                </c:pt>
                <c:pt idx="86">
                  <c:v>38838</c:v>
                </c:pt>
                <c:pt idx="87">
                  <c:v>38869</c:v>
                </c:pt>
                <c:pt idx="88">
                  <c:v>38899</c:v>
                </c:pt>
                <c:pt idx="89">
                  <c:v>38930</c:v>
                </c:pt>
                <c:pt idx="90">
                  <c:v>38961</c:v>
                </c:pt>
                <c:pt idx="91">
                  <c:v>38991</c:v>
                </c:pt>
                <c:pt idx="92">
                  <c:v>39022</c:v>
                </c:pt>
                <c:pt idx="93">
                  <c:v>39052</c:v>
                </c:pt>
                <c:pt idx="94">
                  <c:v>39083</c:v>
                </c:pt>
                <c:pt idx="95">
                  <c:v>39114</c:v>
                </c:pt>
                <c:pt idx="96">
                  <c:v>39142</c:v>
                </c:pt>
                <c:pt idx="97">
                  <c:v>39173</c:v>
                </c:pt>
                <c:pt idx="98">
                  <c:v>39203</c:v>
                </c:pt>
                <c:pt idx="99">
                  <c:v>39234</c:v>
                </c:pt>
                <c:pt idx="100">
                  <c:v>39264</c:v>
                </c:pt>
                <c:pt idx="101">
                  <c:v>39295</c:v>
                </c:pt>
                <c:pt idx="102">
                  <c:v>39326</c:v>
                </c:pt>
                <c:pt idx="103">
                  <c:v>39356</c:v>
                </c:pt>
                <c:pt idx="104">
                  <c:v>39387</c:v>
                </c:pt>
                <c:pt idx="105">
                  <c:v>39417</c:v>
                </c:pt>
                <c:pt idx="106">
                  <c:v>39448</c:v>
                </c:pt>
                <c:pt idx="107">
                  <c:v>39479</c:v>
                </c:pt>
                <c:pt idx="108">
                  <c:v>39508</c:v>
                </c:pt>
                <c:pt idx="109">
                  <c:v>39539</c:v>
                </c:pt>
                <c:pt idx="110">
                  <c:v>39569</c:v>
                </c:pt>
                <c:pt idx="111">
                  <c:v>39600</c:v>
                </c:pt>
                <c:pt idx="112">
                  <c:v>39630</c:v>
                </c:pt>
                <c:pt idx="113">
                  <c:v>39661</c:v>
                </c:pt>
                <c:pt idx="114">
                  <c:v>39692</c:v>
                </c:pt>
                <c:pt idx="115">
                  <c:v>39722</c:v>
                </c:pt>
                <c:pt idx="116">
                  <c:v>39753</c:v>
                </c:pt>
                <c:pt idx="117">
                  <c:v>39783</c:v>
                </c:pt>
              </c:strCache>
            </c:strRef>
          </c:cat>
          <c:val>
            <c:numRef>
              <c:f>Sheet3!$C$8:$C$125</c:f>
              <c:numCache>
                <c:ptCount val="118"/>
                <c:pt idx="0">
                  <c:v>4.475009673659673</c:v>
                </c:pt>
                <c:pt idx="1">
                  <c:v>4.475009673659673</c:v>
                </c:pt>
                <c:pt idx="2">
                  <c:v>4.475009673659673</c:v>
                </c:pt>
                <c:pt idx="3">
                  <c:v>4.475009673659673</c:v>
                </c:pt>
                <c:pt idx="4">
                  <c:v>4.475009673659673</c:v>
                </c:pt>
                <c:pt idx="5">
                  <c:v>4.475009673659673</c:v>
                </c:pt>
                <c:pt idx="6">
                  <c:v>4.475009673659673</c:v>
                </c:pt>
                <c:pt idx="7">
                  <c:v>4.475009673659673</c:v>
                </c:pt>
                <c:pt idx="8">
                  <c:v>4.475009673659673</c:v>
                </c:pt>
                <c:pt idx="9">
                  <c:v>4.475009673659673</c:v>
                </c:pt>
                <c:pt idx="10">
                  <c:v>4.475009673659673</c:v>
                </c:pt>
                <c:pt idx="11">
                  <c:v>4.475009673659673</c:v>
                </c:pt>
                <c:pt idx="12">
                  <c:v>4.475009673659673</c:v>
                </c:pt>
                <c:pt idx="13">
                  <c:v>4.475009673659673</c:v>
                </c:pt>
                <c:pt idx="14">
                  <c:v>4.475009673659673</c:v>
                </c:pt>
                <c:pt idx="15">
                  <c:v>4.475009673659673</c:v>
                </c:pt>
                <c:pt idx="16">
                  <c:v>4.475009673659673</c:v>
                </c:pt>
                <c:pt idx="17">
                  <c:v>4.475009673659673</c:v>
                </c:pt>
                <c:pt idx="18">
                  <c:v>4.475009673659673</c:v>
                </c:pt>
                <c:pt idx="19">
                  <c:v>4.475009673659673</c:v>
                </c:pt>
                <c:pt idx="20">
                  <c:v>4.475009673659673</c:v>
                </c:pt>
                <c:pt idx="21">
                  <c:v>4.475009673659673</c:v>
                </c:pt>
                <c:pt idx="22">
                  <c:v>4.475009673659673</c:v>
                </c:pt>
                <c:pt idx="23">
                  <c:v>4.475009673659673</c:v>
                </c:pt>
                <c:pt idx="24">
                  <c:v>4.475009673659673</c:v>
                </c:pt>
                <c:pt idx="25">
                  <c:v>4.475009673659673</c:v>
                </c:pt>
                <c:pt idx="26">
                  <c:v>4.475009673659673</c:v>
                </c:pt>
                <c:pt idx="27">
                  <c:v>4.475009673659673</c:v>
                </c:pt>
                <c:pt idx="28">
                  <c:v>4.475009673659673</c:v>
                </c:pt>
                <c:pt idx="29">
                  <c:v>4.475009673659673</c:v>
                </c:pt>
                <c:pt idx="30">
                  <c:v>4.475009673659673</c:v>
                </c:pt>
                <c:pt idx="31">
                  <c:v>4.475009673659673</c:v>
                </c:pt>
                <c:pt idx="32">
                  <c:v>4.475009673659673</c:v>
                </c:pt>
                <c:pt idx="33">
                  <c:v>4.475009673659673</c:v>
                </c:pt>
                <c:pt idx="34">
                  <c:v>4.475009673659673</c:v>
                </c:pt>
                <c:pt idx="35">
                  <c:v>4.475009673659673</c:v>
                </c:pt>
                <c:pt idx="36">
                  <c:v>4.475009673659673</c:v>
                </c:pt>
                <c:pt idx="37">
                  <c:v>4.475009673659673</c:v>
                </c:pt>
                <c:pt idx="38">
                  <c:v>4.475009673659673</c:v>
                </c:pt>
                <c:pt idx="39">
                  <c:v>4.475009673659673</c:v>
                </c:pt>
                <c:pt idx="40">
                  <c:v>4.475009673659673</c:v>
                </c:pt>
                <c:pt idx="41">
                  <c:v>4.475009673659673</c:v>
                </c:pt>
                <c:pt idx="42">
                  <c:v>4.475009673659673</c:v>
                </c:pt>
                <c:pt idx="43">
                  <c:v>4.475009673659673</c:v>
                </c:pt>
                <c:pt idx="44">
                  <c:v>4.475009673659673</c:v>
                </c:pt>
                <c:pt idx="45">
                  <c:v>4.475009673659673</c:v>
                </c:pt>
                <c:pt idx="46">
                  <c:v>4.475009673659673</c:v>
                </c:pt>
                <c:pt idx="47">
                  <c:v>4.475009673659673</c:v>
                </c:pt>
                <c:pt idx="48">
                  <c:v>4.475009673659673</c:v>
                </c:pt>
                <c:pt idx="49">
                  <c:v>4.475009673659673</c:v>
                </c:pt>
                <c:pt idx="50">
                  <c:v>4.475009673659673</c:v>
                </c:pt>
                <c:pt idx="51">
                  <c:v>4.475009673659673</c:v>
                </c:pt>
                <c:pt idx="52">
                  <c:v>4.475009673659673</c:v>
                </c:pt>
                <c:pt idx="53">
                  <c:v>4.475009673659673</c:v>
                </c:pt>
                <c:pt idx="54">
                  <c:v>4.475009673659673</c:v>
                </c:pt>
                <c:pt idx="55">
                  <c:v>4.475009673659673</c:v>
                </c:pt>
                <c:pt idx="56">
                  <c:v>4.475009673659673</c:v>
                </c:pt>
                <c:pt idx="57">
                  <c:v>4.475009673659673</c:v>
                </c:pt>
                <c:pt idx="58">
                  <c:v>4.475009673659673</c:v>
                </c:pt>
                <c:pt idx="59">
                  <c:v>4.475009673659673</c:v>
                </c:pt>
                <c:pt idx="60">
                  <c:v>4.475009673659673</c:v>
                </c:pt>
                <c:pt idx="61">
                  <c:v>4.475009673659673</c:v>
                </c:pt>
                <c:pt idx="62">
                  <c:v>4.475009673659673</c:v>
                </c:pt>
                <c:pt idx="63">
                  <c:v>4.475009673659673</c:v>
                </c:pt>
                <c:pt idx="64">
                  <c:v>4.475009673659673</c:v>
                </c:pt>
                <c:pt idx="65">
                  <c:v>4.475009673659673</c:v>
                </c:pt>
                <c:pt idx="66">
                  <c:v>4.475009673659673</c:v>
                </c:pt>
                <c:pt idx="67">
                  <c:v>4.475009673659673</c:v>
                </c:pt>
                <c:pt idx="68">
                  <c:v>4.475009673659673</c:v>
                </c:pt>
                <c:pt idx="69">
                  <c:v>4.475009673659673</c:v>
                </c:pt>
                <c:pt idx="70">
                  <c:v>4.475009673659673</c:v>
                </c:pt>
                <c:pt idx="71">
                  <c:v>4.475009673659673</c:v>
                </c:pt>
                <c:pt idx="72">
                  <c:v>4.475009673659673</c:v>
                </c:pt>
                <c:pt idx="73">
                  <c:v>4.475009673659673</c:v>
                </c:pt>
                <c:pt idx="74">
                  <c:v>4.475009673659673</c:v>
                </c:pt>
                <c:pt idx="75">
                  <c:v>4.475009673659673</c:v>
                </c:pt>
                <c:pt idx="76">
                  <c:v>4.475009673659673</c:v>
                </c:pt>
                <c:pt idx="77">
                  <c:v>4.475009673659673</c:v>
                </c:pt>
                <c:pt idx="78">
                  <c:v>4.475009673659673</c:v>
                </c:pt>
                <c:pt idx="79">
                  <c:v>4.475009673659673</c:v>
                </c:pt>
                <c:pt idx="80">
                  <c:v>4.475009673659673</c:v>
                </c:pt>
                <c:pt idx="81">
                  <c:v>4.475009673659673</c:v>
                </c:pt>
                <c:pt idx="82">
                  <c:v>4.475009673659673</c:v>
                </c:pt>
                <c:pt idx="83">
                  <c:v>4.475009673659673</c:v>
                </c:pt>
                <c:pt idx="84">
                  <c:v>4.475009673659673</c:v>
                </c:pt>
                <c:pt idx="85">
                  <c:v>4.475009673659673</c:v>
                </c:pt>
                <c:pt idx="86">
                  <c:v>4.475009673659673</c:v>
                </c:pt>
                <c:pt idx="87">
                  <c:v>4.475009673659673</c:v>
                </c:pt>
                <c:pt idx="88">
                  <c:v>4.475009673659673</c:v>
                </c:pt>
                <c:pt idx="89">
                  <c:v>4.475009673659673</c:v>
                </c:pt>
                <c:pt idx="90">
                  <c:v>4.475009673659673</c:v>
                </c:pt>
                <c:pt idx="91">
                  <c:v>4.475009673659673</c:v>
                </c:pt>
                <c:pt idx="92">
                  <c:v>4.475009673659673</c:v>
                </c:pt>
                <c:pt idx="93">
                  <c:v>4.475009673659673</c:v>
                </c:pt>
                <c:pt idx="94">
                  <c:v>4.475009673659673</c:v>
                </c:pt>
                <c:pt idx="95">
                  <c:v>4.475009673659673</c:v>
                </c:pt>
                <c:pt idx="96">
                  <c:v>4.475009673659673</c:v>
                </c:pt>
                <c:pt idx="97">
                  <c:v>4.475009673659673</c:v>
                </c:pt>
                <c:pt idx="98">
                  <c:v>4.475009673659673</c:v>
                </c:pt>
                <c:pt idx="99">
                  <c:v>4.475009673659673</c:v>
                </c:pt>
                <c:pt idx="100">
                  <c:v>4.475009673659673</c:v>
                </c:pt>
                <c:pt idx="101">
                  <c:v>4.475009673659673</c:v>
                </c:pt>
                <c:pt idx="102">
                  <c:v>4.475009673659673</c:v>
                </c:pt>
                <c:pt idx="103">
                  <c:v>4.475009673659673</c:v>
                </c:pt>
                <c:pt idx="104">
                  <c:v>4.475009673659673</c:v>
                </c:pt>
                <c:pt idx="105">
                  <c:v>4.475009673659673</c:v>
                </c:pt>
                <c:pt idx="106">
                  <c:v>4.475009673659673</c:v>
                </c:pt>
                <c:pt idx="107">
                  <c:v>4.475009673659673</c:v>
                </c:pt>
                <c:pt idx="108">
                  <c:v>4.475009673659673</c:v>
                </c:pt>
                <c:pt idx="109">
                  <c:v>4.475009673659673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Sheet3!$D$7</c:f>
              <c:strCache>
                <c:ptCount val="1"/>
                <c:pt idx="0">
                  <c:v>ČR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Sheet3!$A$8:$A$125</c:f>
              <c:strCache>
                <c:ptCount val="118"/>
                <c:pt idx="0">
                  <c:v>36220</c:v>
                </c:pt>
                <c:pt idx="1">
                  <c:v>36251</c:v>
                </c:pt>
                <c:pt idx="2">
                  <c:v>36281</c:v>
                </c:pt>
                <c:pt idx="3">
                  <c:v>36312</c:v>
                </c:pt>
                <c:pt idx="4">
                  <c:v>36342</c:v>
                </c:pt>
                <c:pt idx="5">
                  <c:v>36373</c:v>
                </c:pt>
                <c:pt idx="6">
                  <c:v>36404</c:v>
                </c:pt>
                <c:pt idx="7">
                  <c:v>36434</c:v>
                </c:pt>
                <c:pt idx="8">
                  <c:v>36465</c:v>
                </c:pt>
                <c:pt idx="9">
                  <c:v>36495</c:v>
                </c:pt>
                <c:pt idx="10">
                  <c:v>36526</c:v>
                </c:pt>
                <c:pt idx="11">
                  <c:v>36557</c:v>
                </c:pt>
                <c:pt idx="12">
                  <c:v>36586</c:v>
                </c:pt>
                <c:pt idx="13">
                  <c:v>36617</c:v>
                </c:pt>
                <c:pt idx="14">
                  <c:v>36647</c:v>
                </c:pt>
                <c:pt idx="15">
                  <c:v>36678</c:v>
                </c:pt>
                <c:pt idx="16">
                  <c:v>36708</c:v>
                </c:pt>
                <c:pt idx="17">
                  <c:v>36739</c:v>
                </c:pt>
                <c:pt idx="18">
                  <c:v>36770</c:v>
                </c:pt>
                <c:pt idx="19">
                  <c:v>36800</c:v>
                </c:pt>
                <c:pt idx="20">
                  <c:v>36831</c:v>
                </c:pt>
                <c:pt idx="21">
                  <c:v>36861</c:v>
                </c:pt>
                <c:pt idx="22">
                  <c:v>36892</c:v>
                </c:pt>
                <c:pt idx="23">
                  <c:v>36923</c:v>
                </c:pt>
                <c:pt idx="24">
                  <c:v>36951</c:v>
                </c:pt>
                <c:pt idx="25">
                  <c:v>36982</c:v>
                </c:pt>
                <c:pt idx="26">
                  <c:v>37012</c:v>
                </c:pt>
                <c:pt idx="27">
                  <c:v>37043</c:v>
                </c:pt>
                <c:pt idx="28">
                  <c:v>37073</c:v>
                </c:pt>
                <c:pt idx="29">
                  <c:v>37104</c:v>
                </c:pt>
                <c:pt idx="30">
                  <c:v>37135</c:v>
                </c:pt>
                <c:pt idx="31">
                  <c:v>37165</c:v>
                </c:pt>
                <c:pt idx="32">
                  <c:v>37196</c:v>
                </c:pt>
                <c:pt idx="33">
                  <c:v>37226</c:v>
                </c:pt>
                <c:pt idx="34">
                  <c:v>37257</c:v>
                </c:pt>
                <c:pt idx="35">
                  <c:v>37288</c:v>
                </c:pt>
                <c:pt idx="36">
                  <c:v>37316</c:v>
                </c:pt>
                <c:pt idx="37">
                  <c:v>37347</c:v>
                </c:pt>
                <c:pt idx="38">
                  <c:v>37377</c:v>
                </c:pt>
                <c:pt idx="39">
                  <c:v>37408</c:v>
                </c:pt>
                <c:pt idx="40">
                  <c:v>37438</c:v>
                </c:pt>
                <c:pt idx="41">
                  <c:v>37469</c:v>
                </c:pt>
                <c:pt idx="42">
                  <c:v>37500</c:v>
                </c:pt>
                <c:pt idx="43">
                  <c:v>37530</c:v>
                </c:pt>
                <c:pt idx="44">
                  <c:v>37561</c:v>
                </c:pt>
                <c:pt idx="45">
                  <c:v>37591</c:v>
                </c:pt>
                <c:pt idx="46">
                  <c:v>37622</c:v>
                </c:pt>
                <c:pt idx="47">
                  <c:v>37653</c:v>
                </c:pt>
                <c:pt idx="48">
                  <c:v>37681</c:v>
                </c:pt>
                <c:pt idx="49">
                  <c:v>37712</c:v>
                </c:pt>
                <c:pt idx="50">
                  <c:v>37742</c:v>
                </c:pt>
                <c:pt idx="51">
                  <c:v>37773</c:v>
                </c:pt>
                <c:pt idx="52">
                  <c:v>37803</c:v>
                </c:pt>
                <c:pt idx="53">
                  <c:v>37834</c:v>
                </c:pt>
                <c:pt idx="54">
                  <c:v>37865</c:v>
                </c:pt>
                <c:pt idx="55">
                  <c:v>37895</c:v>
                </c:pt>
                <c:pt idx="56">
                  <c:v>37926</c:v>
                </c:pt>
                <c:pt idx="57">
                  <c:v>37956</c:v>
                </c:pt>
                <c:pt idx="58">
                  <c:v>37987</c:v>
                </c:pt>
                <c:pt idx="59">
                  <c:v>38018</c:v>
                </c:pt>
                <c:pt idx="60">
                  <c:v>38047</c:v>
                </c:pt>
                <c:pt idx="61">
                  <c:v>38078</c:v>
                </c:pt>
                <c:pt idx="62">
                  <c:v>38108</c:v>
                </c:pt>
                <c:pt idx="63">
                  <c:v>38139</c:v>
                </c:pt>
                <c:pt idx="64">
                  <c:v>38169</c:v>
                </c:pt>
                <c:pt idx="65">
                  <c:v>38200</c:v>
                </c:pt>
                <c:pt idx="66">
                  <c:v>38231</c:v>
                </c:pt>
                <c:pt idx="67">
                  <c:v>38261</c:v>
                </c:pt>
                <c:pt idx="68">
                  <c:v>38292</c:v>
                </c:pt>
                <c:pt idx="69">
                  <c:v>38322</c:v>
                </c:pt>
                <c:pt idx="70">
                  <c:v>38353</c:v>
                </c:pt>
                <c:pt idx="71">
                  <c:v>38384</c:v>
                </c:pt>
                <c:pt idx="72">
                  <c:v>38412</c:v>
                </c:pt>
                <c:pt idx="73">
                  <c:v>38443</c:v>
                </c:pt>
                <c:pt idx="74">
                  <c:v>38473</c:v>
                </c:pt>
                <c:pt idx="75">
                  <c:v>38504</c:v>
                </c:pt>
                <c:pt idx="76">
                  <c:v>38534</c:v>
                </c:pt>
                <c:pt idx="77">
                  <c:v>38565</c:v>
                </c:pt>
                <c:pt idx="78">
                  <c:v>38596</c:v>
                </c:pt>
                <c:pt idx="79">
                  <c:v>38626</c:v>
                </c:pt>
                <c:pt idx="80">
                  <c:v>38657</c:v>
                </c:pt>
                <c:pt idx="81">
                  <c:v>38687</c:v>
                </c:pt>
                <c:pt idx="82">
                  <c:v>38718</c:v>
                </c:pt>
                <c:pt idx="83">
                  <c:v>38749</c:v>
                </c:pt>
                <c:pt idx="84">
                  <c:v>38777</c:v>
                </c:pt>
                <c:pt idx="85">
                  <c:v>38808</c:v>
                </c:pt>
                <c:pt idx="86">
                  <c:v>38838</c:v>
                </c:pt>
                <c:pt idx="87">
                  <c:v>38869</c:v>
                </c:pt>
                <c:pt idx="88">
                  <c:v>38899</c:v>
                </c:pt>
                <c:pt idx="89">
                  <c:v>38930</c:v>
                </c:pt>
                <c:pt idx="90">
                  <c:v>38961</c:v>
                </c:pt>
                <c:pt idx="91">
                  <c:v>38991</c:v>
                </c:pt>
                <c:pt idx="92">
                  <c:v>39022</c:v>
                </c:pt>
                <c:pt idx="93">
                  <c:v>39052</c:v>
                </c:pt>
                <c:pt idx="94">
                  <c:v>39083</c:v>
                </c:pt>
                <c:pt idx="95">
                  <c:v>39114</c:v>
                </c:pt>
                <c:pt idx="96">
                  <c:v>39142</c:v>
                </c:pt>
                <c:pt idx="97">
                  <c:v>39173</c:v>
                </c:pt>
                <c:pt idx="98">
                  <c:v>39203</c:v>
                </c:pt>
                <c:pt idx="99">
                  <c:v>39234</c:v>
                </c:pt>
                <c:pt idx="100">
                  <c:v>39264</c:v>
                </c:pt>
                <c:pt idx="101">
                  <c:v>39295</c:v>
                </c:pt>
                <c:pt idx="102">
                  <c:v>39326</c:v>
                </c:pt>
                <c:pt idx="103">
                  <c:v>39356</c:v>
                </c:pt>
                <c:pt idx="104">
                  <c:v>39387</c:v>
                </c:pt>
                <c:pt idx="105">
                  <c:v>39417</c:v>
                </c:pt>
                <c:pt idx="106">
                  <c:v>39448</c:v>
                </c:pt>
                <c:pt idx="107">
                  <c:v>39479</c:v>
                </c:pt>
                <c:pt idx="108">
                  <c:v>39508</c:v>
                </c:pt>
                <c:pt idx="109">
                  <c:v>39539</c:v>
                </c:pt>
                <c:pt idx="110">
                  <c:v>39569</c:v>
                </c:pt>
                <c:pt idx="111">
                  <c:v>39600</c:v>
                </c:pt>
                <c:pt idx="112">
                  <c:v>39630</c:v>
                </c:pt>
                <c:pt idx="113">
                  <c:v>39661</c:v>
                </c:pt>
                <c:pt idx="114">
                  <c:v>39692</c:v>
                </c:pt>
                <c:pt idx="115">
                  <c:v>39722</c:v>
                </c:pt>
                <c:pt idx="116">
                  <c:v>39753</c:v>
                </c:pt>
                <c:pt idx="117">
                  <c:v>39783</c:v>
                </c:pt>
              </c:strCache>
            </c:strRef>
          </c:cat>
          <c:val>
            <c:numRef>
              <c:f>Sheet3!$D$8:$D$125</c:f>
              <c:numCache>
                <c:ptCount val="118"/>
                <c:pt idx="13">
                  <c:v>6.34</c:v>
                </c:pt>
                <c:pt idx="14">
                  <c:v>6.33</c:v>
                </c:pt>
                <c:pt idx="15">
                  <c:v>6.55</c:v>
                </c:pt>
                <c:pt idx="16">
                  <c:v>6.87</c:v>
                </c:pt>
                <c:pt idx="17">
                  <c:v>6.99</c:v>
                </c:pt>
                <c:pt idx="18">
                  <c:v>7</c:v>
                </c:pt>
                <c:pt idx="19">
                  <c:v>7.36</c:v>
                </c:pt>
                <c:pt idx="20">
                  <c:v>7.59</c:v>
                </c:pt>
                <c:pt idx="21">
                  <c:v>7.38</c:v>
                </c:pt>
                <c:pt idx="22">
                  <c:v>6.82</c:v>
                </c:pt>
                <c:pt idx="23">
                  <c:v>6.5</c:v>
                </c:pt>
                <c:pt idx="24">
                  <c:v>6.24</c:v>
                </c:pt>
                <c:pt idx="25">
                  <c:v>6.25</c:v>
                </c:pt>
                <c:pt idx="26">
                  <c:v>6.49</c:v>
                </c:pt>
                <c:pt idx="27">
                  <c:v>6.72</c:v>
                </c:pt>
                <c:pt idx="28">
                  <c:v>6.85</c:v>
                </c:pt>
                <c:pt idx="29">
                  <c:v>6.76</c:v>
                </c:pt>
                <c:pt idx="30">
                  <c:v>6.47</c:v>
                </c:pt>
                <c:pt idx="31">
                  <c:v>5.84</c:v>
                </c:pt>
                <c:pt idx="32">
                  <c:v>5.4</c:v>
                </c:pt>
                <c:pt idx="33">
                  <c:v>5.43</c:v>
                </c:pt>
                <c:pt idx="34">
                  <c:v>5.32</c:v>
                </c:pt>
                <c:pt idx="35">
                  <c:v>5.31</c:v>
                </c:pt>
                <c:pt idx="36">
                  <c:v>5.55</c:v>
                </c:pt>
                <c:pt idx="37">
                  <c:v>5.42</c:v>
                </c:pt>
                <c:pt idx="38">
                  <c:v>5.3</c:v>
                </c:pt>
                <c:pt idx="39">
                  <c:v>5.13</c:v>
                </c:pt>
                <c:pt idx="40">
                  <c:v>4.79</c:v>
                </c:pt>
                <c:pt idx="41">
                  <c:v>4.57</c:v>
                </c:pt>
                <c:pt idx="42">
                  <c:v>4.48</c:v>
                </c:pt>
                <c:pt idx="43">
                  <c:v>4.29</c:v>
                </c:pt>
                <c:pt idx="44">
                  <c:v>4.21</c:v>
                </c:pt>
                <c:pt idx="45">
                  <c:v>4.15</c:v>
                </c:pt>
                <c:pt idx="46">
                  <c:v>4.1</c:v>
                </c:pt>
                <c:pt idx="47">
                  <c:v>3.81</c:v>
                </c:pt>
                <c:pt idx="48">
                  <c:v>3.75</c:v>
                </c:pt>
                <c:pt idx="49">
                  <c:v>3.92</c:v>
                </c:pt>
                <c:pt idx="50">
                  <c:v>3.73</c:v>
                </c:pt>
                <c:pt idx="51">
                  <c:v>3.49</c:v>
                </c:pt>
                <c:pt idx="52">
                  <c:v>4.06</c:v>
                </c:pt>
                <c:pt idx="53">
                  <c:v>4.23</c:v>
                </c:pt>
                <c:pt idx="54">
                  <c:v>4.26</c:v>
                </c:pt>
                <c:pt idx="55">
                  <c:v>4.47</c:v>
                </c:pt>
                <c:pt idx="56">
                  <c:v>4.75</c:v>
                </c:pt>
                <c:pt idx="57">
                  <c:v>4.82</c:v>
                </c:pt>
                <c:pt idx="58">
                  <c:v>4.68</c:v>
                </c:pt>
                <c:pt idx="59">
                  <c:v>4.8</c:v>
                </c:pt>
                <c:pt idx="60">
                  <c:v>4.5</c:v>
                </c:pt>
                <c:pt idx="61">
                  <c:v>4.6</c:v>
                </c:pt>
                <c:pt idx="62">
                  <c:v>4.88</c:v>
                </c:pt>
                <c:pt idx="63">
                  <c:v>5.02</c:v>
                </c:pt>
                <c:pt idx="64">
                  <c:v>5.11</c:v>
                </c:pt>
                <c:pt idx="65">
                  <c:v>5.02</c:v>
                </c:pt>
                <c:pt idx="66">
                  <c:v>5.02</c:v>
                </c:pt>
                <c:pt idx="67">
                  <c:v>4.82</c:v>
                </c:pt>
                <c:pt idx="68">
                  <c:v>4.55</c:v>
                </c:pt>
                <c:pt idx="69">
                  <c:v>4.05</c:v>
                </c:pt>
                <c:pt idx="70">
                  <c:v>3.84</c:v>
                </c:pt>
                <c:pt idx="71">
                  <c:v>3.55</c:v>
                </c:pt>
                <c:pt idx="72">
                  <c:v>3.62</c:v>
                </c:pt>
                <c:pt idx="73">
                  <c:v>3.55</c:v>
                </c:pt>
                <c:pt idx="74">
                  <c:v>3.49</c:v>
                </c:pt>
                <c:pt idx="75">
                  <c:v>3.31</c:v>
                </c:pt>
                <c:pt idx="76">
                  <c:v>3.35</c:v>
                </c:pt>
                <c:pt idx="77">
                  <c:v>3.37</c:v>
                </c:pt>
                <c:pt idx="78">
                  <c:v>3.26</c:v>
                </c:pt>
                <c:pt idx="79">
                  <c:v>3.46</c:v>
                </c:pt>
                <c:pt idx="80">
                  <c:v>3.76</c:v>
                </c:pt>
                <c:pt idx="81">
                  <c:v>3.61</c:v>
                </c:pt>
                <c:pt idx="82">
                  <c:v>3.39</c:v>
                </c:pt>
                <c:pt idx="83">
                  <c:v>3.41</c:v>
                </c:pt>
                <c:pt idx="84">
                  <c:v>3.57</c:v>
                </c:pt>
                <c:pt idx="85">
                  <c:v>3.85</c:v>
                </c:pt>
                <c:pt idx="86">
                  <c:v>3.93</c:v>
                </c:pt>
                <c:pt idx="87">
                  <c:v>4.05</c:v>
                </c:pt>
                <c:pt idx="88">
                  <c:v>4.04</c:v>
                </c:pt>
                <c:pt idx="89">
                  <c:v>3.85</c:v>
                </c:pt>
                <c:pt idx="90">
                  <c:v>3.9</c:v>
                </c:pt>
                <c:pt idx="91">
                  <c:v>3.89</c:v>
                </c:pt>
                <c:pt idx="92">
                  <c:v>3.78</c:v>
                </c:pt>
                <c:pt idx="93">
                  <c:v>3.68</c:v>
                </c:pt>
                <c:pt idx="94">
                  <c:v>3.84</c:v>
                </c:pt>
                <c:pt idx="95">
                  <c:v>3.78</c:v>
                </c:pt>
                <c:pt idx="96">
                  <c:v>3.76</c:v>
                </c:pt>
                <c:pt idx="97">
                  <c:v>3.92</c:v>
                </c:pt>
                <c:pt idx="98">
                  <c:v>4.23</c:v>
                </c:pt>
                <c:pt idx="99">
                  <c:v>4.53</c:v>
                </c:pt>
                <c:pt idx="100">
                  <c:v>4.59</c:v>
                </c:pt>
                <c:pt idx="101">
                  <c:v>4.48</c:v>
                </c:pt>
                <c:pt idx="102">
                  <c:v>4.54</c:v>
                </c:pt>
                <c:pt idx="103">
                  <c:v>4.5</c:v>
                </c:pt>
                <c:pt idx="104">
                  <c:v>4.54</c:v>
                </c:pt>
                <c:pt idx="105">
                  <c:v>4.65</c:v>
                </c:pt>
                <c:pt idx="106">
                  <c:v>4.56</c:v>
                </c:pt>
                <c:pt idx="107">
                  <c:v>4.53</c:v>
                </c:pt>
                <c:pt idx="108">
                  <c:v>4.68</c:v>
                </c:pt>
                <c:pt idx="109">
                  <c:v>4.72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Sheet3!$E$7</c:f>
              <c:strCache>
                <c:ptCount val="1"/>
                <c:pt idx="0">
                  <c:v>průměr ČR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Sheet3!$A$8:$A$125</c:f>
              <c:strCache>
                <c:ptCount val="118"/>
                <c:pt idx="0">
                  <c:v>36220</c:v>
                </c:pt>
                <c:pt idx="1">
                  <c:v>36251</c:v>
                </c:pt>
                <c:pt idx="2">
                  <c:v>36281</c:v>
                </c:pt>
                <c:pt idx="3">
                  <c:v>36312</c:v>
                </c:pt>
                <c:pt idx="4">
                  <c:v>36342</c:v>
                </c:pt>
                <c:pt idx="5">
                  <c:v>36373</c:v>
                </c:pt>
                <c:pt idx="6">
                  <c:v>36404</c:v>
                </c:pt>
                <c:pt idx="7">
                  <c:v>36434</c:v>
                </c:pt>
                <c:pt idx="8">
                  <c:v>36465</c:v>
                </c:pt>
                <c:pt idx="9">
                  <c:v>36495</c:v>
                </c:pt>
                <c:pt idx="10">
                  <c:v>36526</c:v>
                </c:pt>
                <c:pt idx="11">
                  <c:v>36557</c:v>
                </c:pt>
                <c:pt idx="12">
                  <c:v>36586</c:v>
                </c:pt>
                <c:pt idx="13">
                  <c:v>36617</c:v>
                </c:pt>
                <c:pt idx="14">
                  <c:v>36647</c:v>
                </c:pt>
                <c:pt idx="15">
                  <c:v>36678</c:v>
                </c:pt>
                <c:pt idx="16">
                  <c:v>36708</c:v>
                </c:pt>
                <c:pt idx="17">
                  <c:v>36739</c:v>
                </c:pt>
                <c:pt idx="18">
                  <c:v>36770</c:v>
                </c:pt>
                <c:pt idx="19">
                  <c:v>36800</c:v>
                </c:pt>
                <c:pt idx="20">
                  <c:v>36831</c:v>
                </c:pt>
                <c:pt idx="21">
                  <c:v>36861</c:v>
                </c:pt>
                <c:pt idx="22">
                  <c:v>36892</c:v>
                </c:pt>
                <c:pt idx="23">
                  <c:v>36923</c:v>
                </c:pt>
                <c:pt idx="24">
                  <c:v>36951</c:v>
                </c:pt>
                <c:pt idx="25">
                  <c:v>36982</c:v>
                </c:pt>
                <c:pt idx="26">
                  <c:v>37012</c:v>
                </c:pt>
                <c:pt idx="27">
                  <c:v>37043</c:v>
                </c:pt>
                <c:pt idx="28">
                  <c:v>37073</c:v>
                </c:pt>
                <c:pt idx="29">
                  <c:v>37104</c:v>
                </c:pt>
                <c:pt idx="30">
                  <c:v>37135</c:v>
                </c:pt>
                <c:pt idx="31">
                  <c:v>37165</c:v>
                </c:pt>
                <c:pt idx="32">
                  <c:v>37196</c:v>
                </c:pt>
                <c:pt idx="33">
                  <c:v>37226</c:v>
                </c:pt>
                <c:pt idx="34">
                  <c:v>37257</c:v>
                </c:pt>
                <c:pt idx="35">
                  <c:v>37288</c:v>
                </c:pt>
                <c:pt idx="36">
                  <c:v>37316</c:v>
                </c:pt>
                <c:pt idx="37">
                  <c:v>37347</c:v>
                </c:pt>
                <c:pt idx="38">
                  <c:v>37377</c:v>
                </c:pt>
                <c:pt idx="39">
                  <c:v>37408</c:v>
                </c:pt>
                <c:pt idx="40">
                  <c:v>37438</c:v>
                </c:pt>
                <c:pt idx="41">
                  <c:v>37469</c:v>
                </c:pt>
                <c:pt idx="42">
                  <c:v>37500</c:v>
                </c:pt>
                <c:pt idx="43">
                  <c:v>37530</c:v>
                </c:pt>
                <c:pt idx="44">
                  <c:v>37561</c:v>
                </c:pt>
                <c:pt idx="45">
                  <c:v>37591</c:v>
                </c:pt>
                <c:pt idx="46">
                  <c:v>37622</c:v>
                </c:pt>
                <c:pt idx="47">
                  <c:v>37653</c:v>
                </c:pt>
                <c:pt idx="48">
                  <c:v>37681</c:v>
                </c:pt>
                <c:pt idx="49">
                  <c:v>37712</c:v>
                </c:pt>
                <c:pt idx="50">
                  <c:v>37742</c:v>
                </c:pt>
                <c:pt idx="51">
                  <c:v>37773</c:v>
                </c:pt>
                <c:pt idx="52">
                  <c:v>37803</c:v>
                </c:pt>
                <c:pt idx="53">
                  <c:v>37834</c:v>
                </c:pt>
                <c:pt idx="54">
                  <c:v>37865</c:v>
                </c:pt>
                <c:pt idx="55">
                  <c:v>37895</c:v>
                </c:pt>
                <c:pt idx="56">
                  <c:v>37926</c:v>
                </c:pt>
                <c:pt idx="57">
                  <c:v>37956</c:v>
                </c:pt>
                <c:pt idx="58">
                  <c:v>37987</c:v>
                </c:pt>
                <c:pt idx="59">
                  <c:v>38018</c:v>
                </c:pt>
                <c:pt idx="60">
                  <c:v>38047</c:v>
                </c:pt>
                <c:pt idx="61">
                  <c:v>38078</c:v>
                </c:pt>
                <c:pt idx="62">
                  <c:v>38108</c:v>
                </c:pt>
                <c:pt idx="63">
                  <c:v>38139</c:v>
                </c:pt>
                <c:pt idx="64">
                  <c:v>38169</c:v>
                </c:pt>
                <c:pt idx="65">
                  <c:v>38200</c:v>
                </c:pt>
                <c:pt idx="66">
                  <c:v>38231</c:v>
                </c:pt>
                <c:pt idx="67">
                  <c:v>38261</c:v>
                </c:pt>
                <c:pt idx="68">
                  <c:v>38292</c:v>
                </c:pt>
                <c:pt idx="69">
                  <c:v>38322</c:v>
                </c:pt>
                <c:pt idx="70">
                  <c:v>38353</c:v>
                </c:pt>
                <c:pt idx="71">
                  <c:v>38384</c:v>
                </c:pt>
                <c:pt idx="72">
                  <c:v>38412</c:v>
                </c:pt>
                <c:pt idx="73">
                  <c:v>38443</c:v>
                </c:pt>
                <c:pt idx="74">
                  <c:v>38473</c:v>
                </c:pt>
                <c:pt idx="75">
                  <c:v>38504</c:v>
                </c:pt>
                <c:pt idx="76">
                  <c:v>38534</c:v>
                </c:pt>
                <c:pt idx="77">
                  <c:v>38565</c:v>
                </c:pt>
                <c:pt idx="78">
                  <c:v>38596</c:v>
                </c:pt>
                <c:pt idx="79">
                  <c:v>38626</c:v>
                </c:pt>
                <c:pt idx="80">
                  <c:v>38657</c:v>
                </c:pt>
                <c:pt idx="81">
                  <c:v>38687</c:v>
                </c:pt>
                <c:pt idx="82">
                  <c:v>38718</c:v>
                </c:pt>
                <c:pt idx="83">
                  <c:v>38749</c:v>
                </c:pt>
                <c:pt idx="84">
                  <c:v>38777</c:v>
                </c:pt>
                <c:pt idx="85">
                  <c:v>38808</c:v>
                </c:pt>
                <c:pt idx="86">
                  <c:v>38838</c:v>
                </c:pt>
                <c:pt idx="87">
                  <c:v>38869</c:v>
                </c:pt>
                <c:pt idx="88">
                  <c:v>38899</c:v>
                </c:pt>
                <c:pt idx="89">
                  <c:v>38930</c:v>
                </c:pt>
                <c:pt idx="90">
                  <c:v>38961</c:v>
                </c:pt>
                <c:pt idx="91">
                  <c:v>38991</c:v>
                </c:pt>
                <c:pt idx="92">
                  <c:v>39022</c:v>
                </c:pt>
                <c:pt idx="93">
                  <c:v>39052</c:v>
                </c:pt>
                <c:pt idx="94">
                  <c:v>39083</c:v>
                </c:pt>
                <c:pt idx="95">
                  <c:v>39114</c:v>
                </c:pt>
                <c:pt idx="96">
                  <c:v>39142</c:v>
                </c:pt>
                <c:pt idx="97">
                  <c:v>39173</c:v>
                </c:pt>
                <c:pt idx="98">
                  <c:v>39203</c:v>
                </c:pt>
                <c:pt idx="99">
                  <c:v>39234</c:v>
                </c:pt>
                <c:pt idx="100">
                  <c:v>39264</c:v>
                </c:pt>
                <c:pt idx="101">
                  <c:v>39295</c:v>
                </c:pt>
                <c:pt idx="102">
                  <c:v>39326</c:v>
                </c:pt>
                <c:pt idx="103">
                  <c:v>39356</c:v>
                </c:pt>
                <c:pt idx="104">
                  <c:v>39387</c:v>
                </c:pt>
                <c:pt idx="105">
                  <c:v>39417</c:v>
                </c:pt>
                <c:pt idx="106">
                  <c:v>39448</c:v>
                </c:pt>
                <c:pt idx="107">
                  <c:v>39479</c:v>
                </c:pt>
                <c:pt idx="108">
                  <c:v>39508</c:v>
                </c:pt>
                <c:pt idx="109">
                  <c:v>39539</c:v>
                </c:pt>
                <c:pt idx="110">
                  <c:v>39569</c:v>
                </c:pt>
                <c:pt idx="111">
                  <c:v>39600</c:v>
                </c:pt>
                <c:pt idx="112">
                  <c:v>39630</c:v>
                </c:pt>
                <c:pt idx="113">
                  <c:v>39661</c:v>
                </c:pt>
                <c:pt idx="114">
                  <c:v>39692</c:v>
                </c:pt>
                <c:pt idx="115">
                  <c:v>39722</c:v>
                </c:pt>
                <c:pt idx="116">
                  <c:v>39753</c:v>
                </c:pt>
                <c:pt idx="117">
                  <c:v>39783</c:v>
                </c:pt>
              </c:strCache>
            </c:strRef>
          </c:cat>
          <c:val>
            <c:numRef>
              <c:f>Sheet3!$E$8:$E$125</c:f>
              <c:numCache>
                <c:ptCount val="118"/>
                <c:pt idx="0">
                  <c:v>4.74742268041237</c:v>
                </c:pt>
                <c:pt idx="1">
                  <c:v>4.74742268041237</c:v>
                </c:pt>
                <c:pt idx="2">
                  <c:v>4.74742268041237</c:v>
                </c:pt>
                <c:pt idx="3">
                  <c:v>4.74742268041237</c:v>
                </c:pt>
                <c:pt idx="4">
                  <c:v>4.74742268041237</c:v>
                </c:pt>
                <c:pt idx="5">
                  <c:v>4.74742268041237</c:v>
                </c:pt>
                <c:pt idx="6">
                  <c:v>4.74742268041237</c:v>
                </c:pt>
                <c:pt idx="7">
                  <c:v>4.74742268041237</c:v>
                </c:pt>
                <c:pt idx="8">
                  <c:v>4.74742268041237</c:v>
                </c:pt>
                <c:pt idx="9">
                  <c:v>4.74742268041237</c:v>
                </c:pt>
                <c:pt idx="10">
                  <c:v>4.74742268041237</c:v>
                </c:pt>
                <c:pt idx="11">
                  <c:v>4.74742268041237</c:v>
                </c:pt>
                <c:pt idx="12">
                  <c:v>4.74742268041237</c:v>
                </c:pt>
                <c:pt idx="13">
                  <c:v>4.74742268041237</c:v>
                </c:pt>
                <c:pt idx="14">
                  <c:v>4.74742268041237</c:v>
                </c:pt>
                <c:pt idx="15">
                  <c:v>4.74742268041237</c:v>
                </c:pt>
                <c:pt idx="16">
                  <c:v>4.74742268041237</c:v>
                </c:pt>
                <c:pt idx="17">
                  <c:v>4.74742268041237</c:v>
                </c:pt>
                <c:pt idx="18">
                  <c:v>4.74742268041237</c:v>
                </c:pt>
                <c:pt idx="19">
                  <c:v>4.74742268041237</c:v>
                </c:pt>
                <c:pt idx="20">
                  <c:v>4.74742268041237</c:v>
                </c:pt>
                <c:pt idx="21">
                  <c:v>4.74742268041237</c:v>
                </c:pt>
                <c:pt idx="22">
                  <c:v>4.74742268041237</c:v>
                </c:pt>
                <c:pt idx="23">
                  <c:v>4.74742268041237</c:v>
                </c:pt>
                <c:pt idx="24">
                  <c:v>4.74742268041237</c:v>
                </c:pt>
                <c:pt idx="25">
                  <c:v>4.74742268041237</c:v>
                </c:pt>
                <c:pt idx="26">
                  <c:v>4.74742268041237</c:v>
                </c:pt>
                <c:pt idx="27">
                  <c:v>4.74742268041237</c:v>
                </c:pt>
                <c:pt idx="28">
                  <c:v>4.74742268041237</c:v>
                </c:pt>
                <c:pt idx="29">
                  <c:v>4.74742268041237</c:v>
                </c:pt>
                <c:pt idx="30">
                  <c:v>4.74742268041237</c:v>
                </c:pt>
                <c:pt idx="31">
                  <c:v>4.74742268041237</c:v>
                </c:pt>
                <c:pt idx="32">
                  <c:v>4.74742268041237</c:v>
                </c:pt>
                <c:pt idx="33">
                  <c:v>4.74742268041237</c:v>
                </c:pt>
                <c:pt idx="34">
                  <c:v>4.74742268041237</c:v>
                </c:pt>
                <c:pt idx="35">
                  <c:v>4.74742268041237</c:v>
                </c:pt>
                <c:pt idx="36">
                  <c:v>4.74742268041237</c:v>
                </c:pt>
                <c:pt idx="37">
                  <c:v>4.74742268041237</c:v>
                </c:pt>
                <c:pt idx="38">
                  <c:v>4.74742268041237</c:v>
                </c:pt>
                <c:pt idx="39">
                  <c:v>4.74742268041237</c:v>
                </c:pt>
                <c:pt idx="40">
                  <c:v>4.74742268041237</c:v>
                </c:pt>
                <c:pt idx="41">
                  <c:v>4.74742268041237</c:v>
                </c:pt>
                <c:pt idx="42">
                  <c:v>4.74742268041237</c:v>
                </c:pt>
                <c:pt idx="43">
                  <c:v>4.74742268041237</c:v>
                </c:pt>
                <c:pt idx="44">
                  <c:v>4.74742268041237</c:v>
                </c:pt>
                <c:pt idx="45">
                  <c:v>4.74742268041237</c:v>
                </c:pt>
                <c:pt idx="46">
                  <c:v>4.74742268041237</c:v>
                </c:pt>
                <c:pt idx="47">
                  <c:v>4.74742268041237</c:v>
                </c:pt>
                <c:pt idx="48">
                  <c:v>4.74742268041237</c:v>
                </c:pt>
                <c:pt idx="49">
                  <c:v>4.74742268041237</c:v>
                </c:pt>
                <c:pt idx="50">
                  <c:v>4.74742268041237</c:v>
                </c:pt>
                <c:pt idx="51">
                  <c:v>4.74742268041237</c:v>
                </c:pt>
                <c:pt idx="52">
                  <c:v>4.74742268041237</c:v>
                </c:pt>
                <c:pt idx="53">
                  <c:v>4.74742268041237</c:v>
                </c:pt>
                <c:pt idx="54">
                  <c:v>4.74742268041237</c:v>
                </c:pt>
                <c:pt idx="55">
                  <c:v>4.74742268041237</c:v>
                </c:pt>
                <c:pt idx="56">
                  <c:v>4.74742268041237</c:v>
                </c:pt>
                <c:pt idx="57">
                  <c:v>4.74742268041237</c:v>
                </c:pt>
                <c:pt idx="58">
                  <c:v>4.74742268041237</c:v>
                </c:pt>
                <c:pt idx="59">
                  <c:v>4.74742268041237</c:v>
                </c:pt>
                <c:pt idx="60">
                  <c:v>4.74742268041237</c:v>
                </c:pt>
                <c:pt idx="61">
                  <c:v>4.74742268041237</c:v>
                </c:pt>
                <c:pt idx="62">
                  <c:v>4.74742268041237</c:v>
                </c:pt>
                <c:pt idx="63">
                  <c:v>4.74742268041237</c:v>
                </c:pt>
                <c:pt idx="64">
                  <c:v>4.74742268041237</c:v>
                </c:pt>
                <c:pt idx="65">
                  <c:v>4.74742268041237</c:v>
                </c:pt>
                <c:pt idx="66">
                  <c:v>4.74742268041237</c:v>
                </c:pt>
                <c:pt idx="67">
                  <c:v>4.74742268041237</c:v>
                </c:pt>
                <c:pt idx="68">
                  <c:v>4.74742268041237</c:v>
                </c:pt>
                <c:pt idx="69">
                  <c:v>4.74742268041237</c:v>
                </c:pt>
                <c:pt idx="70">
                  <c:v>4.74742268041237</c:v>
                </c:pt>
                <c:pt idx="71">
                  <c:v>4.74742268041237</c:v>
                </c:pt>
                <c:pt idx="72">
                  <c:v>4.74742268041237</c:v>
                </c:pt>
                <c:pt idx="73">
                  <c:v>4.74742268041237</c:v>
                </c:pt>
                <c:pt idx="74">
                  <c:v>4.74742268041237</c:v>
                </c:pt>
                <c:pt idx="75">
                  <c:v>4.74742268041237</c:v>
                </c:pt>
                <c:pt idx="76">
                  <c:v>4.74742268041237</c:v>
                </c:pt>
                <c:pt idx="77">
                  <c:v>4.74742268041237</c:v>
                </c:pt>
                <c:pt idx="78">
                  <c:v>4.74742268041237</c:v>
                </c:pt>
                <c:pt idx="79">
                  <c:v>4.74742268041237</c:v>
                </c:pt>
                <c:pt idx="80">
                  <c:v>4.74742268041237</c:v>
                </c:pt>
                <c:pt idx="81">
                  <c:v>4.74742268041237</c:v>
                </c:pt>
                <c:pt idx="82">
                  <c:v>4.74742268041237</c:v>
                </c:pt>
                <c:pt idx="83">
                  <c:v>4.74742268041237</c:v>
                </c:pt>
                <c:pt idx="84">
                  <c:v>4.74742268041237</c:v>
                </c:pt>
                <c:pt idx="85">
                  <c:v>4.74742268041237</c:v>
                </c:pt>
                <c:pt idx="86">
                  <c:v>4.74742268041237</c:v>
                </c:pt>
                <c:pt idx="87">
                  <c:v>4.74742268041237</c:v>
                </c:pt>
                <c:pt idx="88">
                  <c:v>4.74742268041237</c:v>
                </c:pt>
                <c:pt idx="89">
                  <c:v>4.74742268041237</c:v>
                </c:pt>
                <c:pt idx="90">
                  <c:v>4.74742268041237</c:v>
                </c:pt>
                <c:pt idx="91">
                  <c:v>4.74742268041237</c:v>
                </c:pt>
                <c:pt idx="92">
                  <c:v>4.74742268041237</c:v>
                </c:pt>
                <c:pt idx="93">
                  <c:v>4.74742268041237</c:v>
                </c:pt>
                <c:pt idx="94">
                  <c:v>4.74742268041237</c:v>
                </c:pt>
                <c:pt idx="95">
                  <c:v>4.74742268041237</c:v>
                </c:pt>
                <c:pt idx="96">
                  <c:v>4.74742268041237</c:v>
                </c:pt>
                <c:pt idx="97">
                  <c:v>4.74742268041237</c:v>
                </c:pt>
                <c:pt idx="98">
                  <c:v>4.74742268041237</c:v>
                </c:pt>
                <c:pt idx="99">
                  <c:v>4.74742268041237</c:v>
                </c:pt>
                <c:pt idx="100">
                  <c:v>4.74742268041237</c:v>
                </c:pt>
                <c:pt idx="101">
                  <c:v>4.74742268041237</c:v>
                </c:pt>
                <c:pt idx="102">
                  <c:v>4.74742268041237</c:v>
                </c:pt>
                <c:pt idx="103">
                  <c:v>4.74742268041237</c:v>
                </c:pt>
                <c:pt idx="104">
                  <c:v>4.74742268041237</c:v>
                </c:pt>
                <c:pt idx="105">
                  <c:v>4.74742268041237</c:v>
                </c:pt>
                <c:pt idx="106">
                  <c:v>4.74742268041237</c:v>
                </c:pt>
                <c:pt idx="107">
                  <c:v>4.74742268041237</c:v>
                </c:pt>
                <c:pt idx="108">
                  <c:v>4.74742268041237</c:v>
                </c:pt>
                <c:pt idx="109">
                  <c:v>4.74742268041237</c:v>
                </c:pt>
              </c:numCache>
            </c:numRef>
          </c:val>
          <c:smooth val="0"/>
        </c:ser>
        <c:marker val="1"/>
        <c:axId val="27468914"/>
        <c:axId val="16306875"/>
      </c:lineChart>
      <c:dateAx>
        <c:axId val="27468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06875"/>
        <c:crosses val="autoZero"/>
        <c:auto val="0"/>
        <c:noMultiLvlLbl val="0"/>
      </c:dateAx>
      <c:valAx>
        <c:axId val="16306875"/>
        <c:scaling>
          <c:orientation val="minMax"/>
          <c:min val="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7468914"/>
        <c:crossesAt val="1"/>
        <c:crossBetween val="between"/>
        <c:dispUnits/>
      </c:valAx>
    </c:plotArea>
    <c:legend>
      <c:legendPos val="r"/>
      <c:layout>
        <c:manualLayout>
          <c:xMode val="edge"/>
          <c:yMode val="edge"/>
          <c:x val="0.65875"/>
          <c:y val="0.213"/>
          <c:w val="0.22975"/>
          <c:h val="0.176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0.22275</cdr:x>
      <cdr:y>0.01625</cdr:y>
    </cdr:from>
    <cdr:to>
      <cdr:x>0.83975</cdr:x>
      <cdr:y>0.1005</cdr:y>
    </cdr:to>
    <cdr:sp>
      <cdr:nvSpPr>
        <cdr:cNvPr id="1" name="TextBox 1"/>
        <cdr:cNvSpPr txBox="1">
          <a:spLocks noChangeArrowheads="1"/>
        </cdr:cNvSpPr>
      </cdr:nvSpPr>
      <cdr:spPr>
        <a:xfrm>
          <a:off x="2705100" y="123825"/>
          <a:ext cx="7496175" cy="647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83 mld Kč představuje v roce 2008 odhadem: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648575"/>
    <xdr:graphicFrame>
      <xdr:nvGraphicFramePr>
        <xdr:cNvPr id="1" name="Shape 1025"/>
        <xdr:cNvGraphicFramePr/>
      </xdr:nvGraphicFramePr>
      <xdr:xfrm>
        <a:off x="0" y="0"/>
        <a:ext cx="12153900" cy="764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0.35775</cdr:x>
      <cdr:y>0.736</cdr:y>
    </cdr:from>
    <cdr:to>
      <cdr:x>0.35775</cdr:x>
      <cdr:y>0.9315</cdr:y>
    </cdr:to>
    <cdr:sp>
      <cdr:nvSpPr>
        <cdr:cNvPr id="1" name="Line 1"/>
        <cdr:cNvSpPr>
          <a:spLocks/>
        </cdr:cNvSpPr>
      </cdr:nvSpPr>
      <cdr:spPr>
        <a:xfrm flipH="1">
          <a:off x="4343400" y="5629275"/>
          <a:ext cx="0" cy="1495425"/>
        </a:xfrm>
        <a:prstGeom prst="line">
          <a:avLst/>
        </a:prstGeom>
        <a:noFill/>
        <a:ln w="25400" cmpd="sng">
          <a:solidFill>
            <a:srgbClr val="008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0.667</cdr:x>
      <cdr:y>0.7905</cdr:y>
    </cdr:from>
    <cdr:to>
      <cdr:x>0.667</cdr:x>
      <cdr:y>0.9315</cdr:y>
    </cdr:to>
    <cdr:sp>
      <cdr:nvSpPr>
        <cdr:cNvPr id="2" name="Line 2"/>
        <cdr:cNvSpPr>
          <a:spLocks/>
        </cdr:cNvSpPr>
      </cdr:nvSpPr>
      <cdr:spPr>
        <a:xfrm>
          <a:off x="8105775" y="6038850"/>
          <a:ext cx="0" cy="1076325"/>
        </a:xfrm>
        <a:prstGeom prst="line">
          <a:avLst/>
        </a:prstGeom>
        <a:noFill/>
        <a:ln w="254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0.97425</cdr:x>
      <cdr:y>0.80475</cdr:y>
    </cdr:from>
    <cdr:to>
      <cdr:x>0.97425</cdr:x>
      <cdr:y>0.9315</cdr:y>
    </cdr:to>
    <cdr:sp>
      <cdr:nvSpPr>
        <cdr:cNvPr id="3" name="Line 3"/>
        <cdr:cNvSpPr>
          <a:spLocks/>
        </cdr:cNvSpPr>
      </cdr:nvSpPr>
      <cdr:spPr>
        <a:xfrm>
          <a:off x="11839575" y="6153150"/>
          <a:ext cx="0" cy="9715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0.842</cdr:x>
      <cdr:y>0.16275</cdr:y>
    </cdr:from>
    <cdr:to>
      <cdr:x>0.92725</cdr:x>
      <cdr:y>0.2785</cdr:y>
    </cdr:to>
    <cdr:sp>
      <cdr:nvSpPr>
        <cdr:cNvPr id="4" name="TextBox 4"/>
        <cdr:cNvSpPr txBox="1">
          <a:spLocks noChangeArrowheads="1"/>
        </cdr:cNvSpPr>
      </cdr:nvSpPr>
      <cdr:spPr>
        <a:xfrm>
          <a:off x="10229850" y="1238250"/>
          <a:ext cx="1038225" cy="8858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15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5,8x</a:t>
          </a:r>
        </a:p>
      </cdr:txBody>
    </cdr:sp>
  </cdr:relSizeAnchor>
  <cdr:relSizeAnchor xmlns:cdr="http://schemas.openxmlformats.org/drawingml/2006/chartDrawing">
    <cdr:from>
      <cdr:x>0.85775</cdr:x>
      <cdr:y>0.84475</cdr:y>
    </cdr:from>
    <cdr:to>
      <cdr:x>0.94375</cdr:x>
      <cdr:y>0.9225</cdr:y>
    </cdr:to>
    <cdr:sp>
      <cdr:nvSpPr>
        <cdr:cNvPr id="5" name="TextBox 5"/>
        <cdr:cNvSpPr txBox="1">
          <a:spLocks noChangeArrowheads="1"/>
        </cdr:cNvSpPr>
      </cdr:nvSpPr>
      <cdr:spPr>
        <a:xfrm>
          <a:off x="10420350" y="6457950"/>
          <a:ext cx="1047750" cy="5905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15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3,0x</a:t>
          </a:r>
        </a:p>
      </cdr:txBody>
    </cdr:sp>
  </cdr:relSizeAnchor>
  <cdr:relSizeAnchor xmlns:cdr="http://schemas.openxmlformats.org/drawingml/2006/chartDrawing">
    <cdr:from>
      <cdr:x>0.5615</cdr:x>
      <cdr:y>0.84475</cdr:y>
    </cdr:from>
    <cdr:to>
      <cdr:x>0.6485</cdr:x>
      <cdr:y>0.9225</cdr:y>
    </cdr:to>
    <cdr:sp>
      <cdr:nvSpPr>
        <cdr:cNvPr id="6" name="TextBox 6"/>
        <cdr:cNvSpPr txBox="1">
          <a:spLocks noChangeArrowheads="1"/>
        </cdr:cNvSpPr>
      </cdr:nvSpPr>
      <cdr:spPr>
        <a:xfrm>
          <a:off x="6819900" y="6457950"/>
          <a:ext cx="1057275" cy="5905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15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2,3x</a:t>
          </a:r>
        </a:p>
      </cdr:txBody>
    </cdr:sp>
  </cdr:relSizeAnchor>
  <cdr:relSizeAnchor xmlns:cdr="http://schemas.openxmlformats.org/drawingml/2006/chartDrawing">
    <cdr:from>
      <cdr:x>0.2745</cdr:x>
      <cdr:y>0.82825</cdr:y>
    </cdr:from>
    <cdr:to>
      <cdr:x>0.3615</cdr:x>
      <cdr:y>0.9315</cdr:y>
    </cdr:to>
    <cdr:sp>
      <cdr:nvSpPr>
        <cdr:cNvPr id="7" name="TextBox 7"/>
        <cdr:cNvSpPr txBox="1">
          <a:spLocks noChangeArrowheads="1"/>
        </cdr:cNvSpPr>
      </cdr:nvSpPr>
      <cdr:spPr>
        <a:xfrm>
          <a:off x="3333750" y="6334125"/>
          <a:ext cx="1057275" cy="7905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15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1,6x</a:t>
          </a:r>
        </a:p>
      </cdr:txBody>
    </cdr:sp>
  </cdr:relSizeAnchor>
  <cdr:relSizeAnchor xmlns:cdr="http://schemas.openxmlformats.org/drawingml/2006/chartDrawing">
    <cdr:from>
      <cdr:x>0.35775</cdr:x>
      <cdr:y>0.57525</cdr:y>
    </cdr:from>
    <cdr:to>
      <cdr:x>0.35775</cdr:x>
      <cdr:y>0.9315</cdr:y>
    </cdr:to>
    <cdr:sp>
      <cdr:nvSpPr>
        <cdr:cNvPr id="8" name="Line 8"/>
        <cdr:cNvSpPr>
          <a:spLocks/>
        </cdr:cNvSpPr>
      </cdr:nvSpPr>
      <cdr:spPr>
        <a:xfrm>
          <a:off x="4343400" y="4391025"/>
          <a:ext cx="0" cy="27241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0.3615</cdr:x>
      <cdr:y>0.57525</cdr:y>
    </cdr:from>
    <cdr:to>
      <cdr:x>0.4485</cdr:x>
      <cdr:y>0.6575</cdr:y>
    </cdr:to>
    <cdr:sp>
      <cdr:nvSpPr>
        <cdr:cNvPr id="9" name="TextBox 9"/>
        <cdr:cNvSpPr txBox="1">
          <a:spLocks noChangeArrowheads="1"/>
        </cdr:cNvSpPr>
      </cdr:nvSpPr>
      <cdr:spPr>
        <a:xfrm>
          <a:off x="4391025" y="4391025"/>
          <a:ext cx="1057275" cy="628650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150" b="1" i="0" u="none" baseline="0">
              <a:latin typeface="Arial"/>
              <a:ea typeface="Arial"/>
              <a:cs typeface="Arial"/>
            </a:rPr>
            <a:t>1,7x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648575"/>
    <xdr:graphicFrame>
      <xdr:nvGraphicFramePr>
        <xdr:cNvPr id="1" name="Shape 1025"/>
        <xdr:cNvGraphicFramePr/>
      </xdr:nvGraphicFramePr>
      <xdr:xfrm>
        <a:off x="0" y="0"/>
        <a:ext cx="12153900" cy="764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0.0395</cdr:x>
      <cdr:y>0.101</cdr:y>
    </cdr:from>
    <cdr:to>
      <cdr:x>0.1265</cdr:x>
      <cdr:y>0.14375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771525"/>
          <a:ext cx="10572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% p.a.</a:t>
          </a:r>
        </a:p>
      </cdr:txBody>
    </cdr:sp>
  </cdr:relSizeAnchor>
  <cdr:relSizeAnchor xmlns:cdr="http://schemas.openxmlformats.org/drawingml/2006/chartDrawing">
    <cdr:from>
      <cdr:x>0.18225</cdr:x>
      <cdr:y>0.0265</cdr:y>
    </cdr:from>
    <cdr:to>
      <cdr:x>0.7825</cdr:x>
      <cdr:y>0.1005</cdr:y>
    </cdr:to>
    <cdr:sp>
      <cdr:nvSpPr>
        <cdr:cNvPr id="2" name="TextBox 2"/>
        <cdr:cNvSpPr txBox="1">
          <a:spLocks noChangeArrowheads="1"/>
        </cdr:cNvSpPr>
      </cdr:nvSpPr>
      <cdr:spPr>
        <a:xfrm>
          <a:off x="2209800" y="200025"/>
          <a:ext cx="729615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Výnosy dlouhodobých  (~10letých) státních dluhopisů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648575"/>
    <xdr:graphicFrame>
      <xdr:nvGraphicFramePr>
        <xdr:cNvPr id="1" name="Shape 1025"/>
        <xdr:cNvGraphicFramePr/>
      </xdr:nvGraphicFramePr>
      <xdr:xfrm>
        <a:off x="0" y="0"/>
        <a:ext cx="12153900" cy="764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381000</xdr:colOff>
      <xdr:row>12</xdr:row>
      <xdr:rowOff>66675</xdr:rowOff>
    </xdr:from>
    <xdr:to>
      <xdr:col>14</xdr:col>
      <xdr:colOff>590550</xdr:colOff>
      <xdr:row>19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10182225" y="2009775"/>
          <a:ext cx="8191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workbookViewId="0" topLeftCell="K22">
      <selection activeCell="AA35" sqref="AA35"/>
    </sheetView>
  </sheetViews>
  <sheetFormatPr defaultColWidth="9.140625" defaultRowHeight="12.75"/>
  <cols>
    <col min="1" max="1" width="12.00390625" style="12" customWidth="1"/>
    <col min="2" max="2" width="9.140625" style="12" customWidth="1"/>
    <col min="3" max="3" width="13.28125" style="28" customWidth="1"/>
    <col min="4" max="4" width="13.57421875" style="28" customWidth="1"/>
    <col min="5" max="5" width="15.8515625" style="28" customWidth="1"/>
    <col min="6" max="6" width="9.140625" style="12" customWidth="1"/>
    <col min="7" max="9" width="9.140625" style="28" customWidth="1"/>
    <col min="10" max="10" width="9.140625" style="12" customWidth="1"/>
    <col min="11" max="13" width="9.140625" style="28" customWidth="1"/>
    <col min="14" max="14" width="9.140625" style="12" customWidth="1"/>
    <col min="15" max="17" width="9.140625" style="28" customWidth="1"/>
    <col min="18" max="20" width="9.140625" style="12" customWidth="1"/>
    <col min="21" max="21" width="10.8515625" style="12" bestFit="1" customWidth="1"/>
    <col min="22" max="22" width="16.140625" style="28" customWidth="1"/>
    <col min="23" max="23" width="15.8515625" style="28" customWidth="1"/>
    <col min="24" max="28" width="9.140625" style="28" customWidth="1"/>
    <col min="29" max="16384" width="9.140625" style="12" customWidth="1"/>
  </cols>
  <sheetData>
    <row r="1" spans="1:28" ht="11.25">
      <c r="A1" s="44" t="s">
        <v>27</v>
      </c>
      <c r="B1" s="45"/>
      <c r="C1" s="46"/>
      <c r="D1" s="47" t="s">
        <v>0</v>
      </c>
      <c r="E1" s="46"/>
      <c r="F1" s="45"/>
      <c r="G1" s="46"/>
      <c r="H1" s="47" t="s">
        <v>1</v>
      </c>
      <c r="I1" s="46"/>
      <c r="J1" s="45"/>
      <c r="K1" s="46"/>
      <c r="L1" s="47" t="s">
        <v>2</v>
      </c>
      <c r="M1" s="46"/>
      <c r="N1" s="45"/>
      <c r="O1" s="46"/>
      <c r="P1" s="47" t="s">
        <v>3</v>
      </c>
      <c r="Q1" s="46"/>
      <c r="R1" s="45"/>
      <c r="S1" s="45"/>
      <c r="T1" s="45"/>
      <c r="U1" s="45"/>
      <c r="V1" s="45"/>
      <c r="W1" s="45"/>
      <c r="X1" s="46"/>
      <c r="Y1" s="46"/>
      <c r="Z1" s="47" t="s">
        <v>22</v>
      </c>
      <c r="AA1" s="46"/>
      <c r="AB1" s="46"/>
    </row>
    <row r="2" spans="3:26" ht="11.25">
      <c r="C2" s="28" t="s">
        <v>28</v>
      </c>
      <c r="D2" s="13" t="s">
        <v>30</v>
      </c>
      <c r="E2" s="28" t="s">
        <v>29</v>
      </c>
      <c r="H2" s="13"/>
      <c r="L2" s="13"/>
      <c r="P2" s="13"/>
      <c r="U2" s="43" t="s">
        <v>19</v>
      </c>
      <c r="V2" s="28" t="s">
        <v>39</v>
      </c>
      <c r="W2" s="28" t="s">
        <v>32</v>
      </c>
      <c r="Z2" s="13"/>
    </row>
    <row r="3" spans="1:28" ht="11.25">
      <c r="A3" s="12" t="s">
        <v>34</v>
      </c>
      <c r="B3" s="14" t="s">
        <v>31</v>
      </c>
      <c r="D3" s="13"/>
      <c r="H3" s="13"/>
      <c r="J3" s="41" t="s">
        <v>37</v>
      </c>
      <c r="L3" s="13"/>
      <c r="N3" s="41" t="s">
        <v>37</v>
      </c>
      <c r="P3" s="13"/>
      <c r="S3" s="41" t="s">
        <v>38</v>
      </c>
      <c r="T3" s="41"/>
      <c r="Z3" s="13"/>
      <c r="AA3" s="48"/>
      <c r="AB3" s="48" t="s">
        <v>32</v>
      </c>
    </row>
    <row r="4" spans="1:28" ht="11.25">
      <c r="A4" s="12">
        <v>1</v>
      </c>
      <c r="B4" s="14">
        <v>1.0475</v>
      </c>
      <c r="C4" s="33">
        <v>83000</v>
      </c>
      <c r="D4" s="29">
        <f>+C4/60</f>
        <v>1383.3333333333333</v>
      </c>
      <c r="E4" s="29">
        <f>+C4-D4+(C4*($B$4-1))</f>
        <v>85559.16666666669</v>
      </c>
      <c r="F4" s="12" t="s">
        <v>4</v>
      </c>
      <c r="G4" s="35">
        <f>+C4</f>
        <v>83000</v>
      </c>
      <c r="H4" s="29">
        <v>4202.05</v>
      </c>
      <c r="I4" s="29">
        <f>+G4-H4+(G4*($B$4-1))</f>
        <v>82740.45000000001</v>
      </c>
      <c r="J4" s="42">
        <v>1.111989</v>
      </c>
      <c r="K4" s="35">
        <f>+C4</f>
        <v>83000</v>
      </c>
      <c r="L4" s="29">
        <f>+H4*J4</f>
        <v>4672.63337745</v>
      </c>
      <c r="M4" s="29">
        <f>+K4-L4+(K4*($B$4-1))</f>
        <v>82269.86662255002</v>
      </c>
      <c r="N4" s="42">
        <v>1.55155</v>
      </c>
      <c r="O4" s="35">
        <f>+C4</f>
        <v>83000</v>
      </c>
      <c r="P4" s="29">
        <f>+H4*N4</f>
        <v>6519.6906775</v>
      </c>
      <c r="Q4" s="29">
        <f>+O4-P4+(O4*($B$4-1))</f>
        <v>80422.80932250002</v>
      </c>
      <c r="S4" s="41">
        <v>1.06</v>
      </c>
      <c r="T4" s="12">
        <v>2008</v>
      </c>
      <c r="U4" s="15">
        <v>3856338.02816901</v>
      </c>
      <c r="V4" s="29">
        <f>+P4</f>
        <v>6519.6906775</v>
      </c>
      <c r="W4" s="34">
        <f>+V4/U4*100</f>
        <v>0.1690642944128928</v>
      </c>
      <c r="Y4" s="35">
        <f>+C4</f>
        <v>83000</v>
      </c>
      <c r="Z4" s="29">
        <v>3874.75</v>
      </c>
      <c r="AA4" s="29">
        <f>+Y4-Z4+(Y4*($B$4-1))</f>
        <v>83067.75000000001</v>
      </c>
      <c r="AB4" s="49">
        <f>+Z4/U4*100</f>
        <v>0.10047744704163633</v>
      </c>
    </row>
    <row r="5" spans="1:28" ht="11.25">
      <c r="A5" s="12">
        <v>2</v>
      </c>
      <c r="C5" s="29">
        <f>+E4</f>
        <v>85559.16666666669</v>
      </c>
      <c r="D5" s="29">
        <f>+C5/(60-A4)</f>
        <v>1450.1553672316388</v>
      </c>
      <c r="E5" s="29">
        <f aca="true" t="shared" si="0" ref="E5:E63">+C5-D5+(C5*($B$4-1))</f>
        <v>88173.07171610172</v>
      </c>
      <c r="G5" s="29">
        <f>+I4</f>
        <v>82740.45000000001</v>
      </c>
      <c r="H5" s="29">
        <f>+H4</f>
        <v>4202.05</v>
      </c>
      <c r="I5" s="29">
        <f>+G5-H5+(G5*($B$4-1))</f>
        <v>82468.57137500001</v>
      </c>
      <c r="K5" s="29">
        <f>+M4</f>
        <v>82269.86662255002</v>
      </c>
      <c r="L5" s="29">
        <f>+L4</f>
        <v>4672.63337745</v>
      </c>
      <c r="M5" s="29">
        <f aca="true" t="shared" si="1" ref="M5:M43">+K5-L5+(K5*($B$4-1))</f>
        <v>81505.05190967117</v>
      </c>
      <c r="O5" s="29">
        <f>+Q4</f>
        <v>80422.80932250002</v>
      </c>
      <c r="P5" s="29">
        <f>+P4</f>
        <v>6519.6906775</v>
      </c>
      <c r="Q5" s="29">
        <f aca="true" t="shared" si="2" ref="Q5:Q23">+O5-P5+(O5*($B$4-1))</f>
        <v>77723.20208781878</v>
      </c>
      <c r="T5" s="12">
        <v>2009</v>
      </c>
      <c r="U5" s="15">
        <f>+U4*$S$4</f>
        <v>4087718.3098591506</v>
      </c>
      <c r="V5" s="29">
        <f aca="true" t="shared" si="3" ref="V5:V24">+V4</f>
        <v>6519.6906775</v>
      </c>
      <c r="W5" s="34">
        <f aca="true" t="shared" si="4" ref="W5:W24">+V5/U5*100</f>
        <v>0.15949461737065357</v>
      </c>
      <c r="Y5" s="29">
        <f>+AA4</f>
        <v>83067.75000000001</v>
      </c>
      <c r="Z5" s="29">
        <f>+Z4*$S$4</f>
        <v>4107.235000000001</v>
      </c>
      <c r="AA5" s="29">
        <f aca="true" t="shared" si="5" ref="AA5:AA24">+Y5-Z5+(Y5*($B$4-1))</f>
        <v>82906.23312500003</v>
      </c>
      <c r="AB5" s="49">
        <f aca="true" t="shared" si="6" ref="AB5:AB23">+Z5/U5*100</f>
        <v>0.10047744704163636</v>
      </c>
    </row>
    <row r="6" spans="1:28" ht="11.25">
      <c r="A6" s="12">
        <v>3</v>
      </c>
      <c r="C6" s="29">
        <f aca="true" t="shared" si="7" ref="C6:C63">+E5</f>
        <v>88173.07171610172</v>
      </c>
      <c r="D6" s="29">
        <f aca="true" t="shared" si="8" ref="D6:D63">+C6/(60-A5)</f>
        <v>1520.2253744155469</v>
      </c>
      <c r="E6" s="29">
        <f t="shared" si="0"/>
        <v>90841.06724820101</v>
      </c>
      <c r="G6" s="29">
        <f aca="true" t="shared" si="9" ref="G6:G63">+I5</f>
        <v>82468.57137500001</v>
      </c>
      <c r="H6" s="29">
        <f aca="true" t="shared" si="10" ref="H6:H62">+H5</f>
        <v>4202.05</v>
      </c>
      <c r="I6" s="29">
        <f aca="true" t="shared" si="11" ref="I6:I63">+G6-H6+(G6*($B$4-1))</f>
        <v>82183.77851531252</v>
      </c>
      <c r="K6" s="29">
        <f aca="true" t="shared" si="12" ref="K6:K43">+M5</f>
        <v>81505.05190967117</v>
      </c>
      <c r="L6" s="29">
        <f aca="true" t="shared" si="13" ref="L6:L44">+L5</f>
        <v>4672.63337745</v>
      </c>
      <c r="M6" s="29">
        <f t="shared" si="1"/>
        <v>80703.90849793056</v>
      </c>
      <c r="O6" s="29">
        <f aca="true" t="shared" si="14" ref="O6:O23">+Q5</f>
        <v>77723.20208781878</v>
      </c>
      <c r="P6" s="29">
        <f aca="true" t="shared" si="15" ref="P6:P24">+P5</f>
        <v>6519.6906775</v>
      </c>
      <c r="Q6" s="29">
        <f t="shared" si="2"/>
        <v>74895.36350949018</v>
      </c>
      <c r="T6" s="12">
        <v>2010</v>
      </c>
      <c r="U6" s="15">
        <f aca="true" t="shared" si="16" ref="U6:U63">+U5*$S$4</f>
        <v>4332981.408450699</v>
      </c>
      <c r="V6" s="29">
        <f t="shared" si="3"/>
        <v>6519.6906775</v>
      </c>
      <c r="W6" s="34">
        <f t="shared" si="4"/>
        <v>0.15046662016099394</v>
      </c>
      <c r="Y6" s="29">
        <f aca="true" t="shared" si="17" ref="Y6:Y24">+AA5</f>
        <v>82906.23312500003</v>
      </c>
      <c r="Z6" s="29">
        <f aca="true" t="shared" si="18" ref="Z6:Z25">+Z5*$S$4</f>
        <v>4353.669100000001</v>
      </c>
      <c r="AA6" s="29">
        <f t="shared" si="5"/>
        <v>82490.61009843754</v>
      </c>
      <c r="AB6" s="49">
        <f t="shared" si="6"/>
        <v>0.10047744704163636</v>
      </c>
    </row>
    <row r="7" spans="1:28" ht="11.25">
      <c r="A7" s="12">
        <v>4</v>
      </c>
      <c r="C7" s="29">
        <f t="shared" si="7"/>
        <v>90841.06724820101</v>
      </c>
      <c r="D7" s="29">
        <f t="shared" si="8"/>
        <v>1593.702934178965</v>
      </c>
      <c r="E7" s="29">
        <f t="shared" si="0"/>
        <v>93562.3150083116</v>
      </c>
      <c r="G7" s="29">
        <f t="shared" si="9"/>
        <v>82183.77851531252</v>
      </c>
      <c r="H7" s="29">
        <f t="shared" si="10"/>
        <v>4202.05</v>
      </c>
      <c r="I7" s="29">
        <f t="shared" si="11"/>
        <v>81885.45799478986</v>
      </c>
      <c r="K7" s="29">
        <f t="shared" si="12"/>
        <v>80703.90849793056</v>
      </c>
      <c r="L7" s="29">
        <f t="shared" si="13"/>
        <v>4672.63337745</v>
      </c>
      <c r="M7" s="29">
        <f t="shared" si="1"/>
        <v>79864.71077413228</v>
      </c>
      <c r="O7" s="29">
        <f t="shared" si="14"/>
        <v>74895.36350949018</v>
      </c>
      <c r="P7" s="29">
        <f t="shared" si="15"/>
        <v>6519.6906775</v>
      </c>
      <c r="Q7" s="29">
        <f t="shared" si="2"/>
        <v>71933.20259869099</v>
      </c>
      <c r="T7" s="12">
        <v>2011</v>
      </c>
      <c r="U7" s="15">
        <f t="shared" si="16"/>
        <v>4592960.292957742</v>
      </c>
      <c r="V7" s="29">
        <f t="shared" si="3"/>
        <v>6519.6906775</v>
      </c>
      <c r="W7" s="34">
        <f t="shared" si="4"/>
        <v>0.14194964166131505</v>
      </c>
      <c r="Y7" s="29">
        <f t="shared" si="17"/>
        <v>82490.61009843754</v>
      </c>
      <c r="Z7" s="29">
        <f t="shared" si="18"/>
        <v>4614.889246000002</v>
      </c>
      <c r="AA7" s="29">
        <f t="shared" si="5"/>
        <v>81794.02483211333</v>
      </c>
      <c r="AB7" s="49">
        <f t="shared" si="6"/>
        <v>0.10047744704163636</v>
      </c>
    </row>
    <row r="8" spans="1:28" ht="11.25">
      <c r="A8" s="12">
        <v>5</v>
      </c>
      <c r="C8" s="29">
        <f t="shared" si="7"/>
        <v>93562.3150083116</v>
      </c>
      <c r="D8" s="29">
        <f t="shared" si="8"/>
        <v>1670.7556251484216</v>
      </c>
      <c r="E8" s="29">
        <f t="shared" si="0"/>
        <v>96335.76934605799</v>
      </c>
      <c r="G8" s="29">
        <f t="shared" si="9"/>
        <v>81885.45799478986</v>
      </c>
      <c r="H8" s="29">
        <f t="shared" si="10"/>
        <v>4202.05</v>
      </c>
      <c r="I8" s="29">
        <f t="shared" si="11"/>
        <v>81572.96724954239</v>
      </c>
      <c r="K8" s="29">
        <f t="shared" si="12"/>
        <v>79864.71077413228</v>
      </c>
      <c r="L8" s="29">
        <f t="shared" si="13"/>
        <v>4672.63337745</v>
      </c>
      <c r="M8" s="29">
        <f t="shared" si="1"/>
        <v>78985.65115845358</v>
      </c>
      <c r="O8" s="29">
        <f t="shared" si="14"/>
        <v>71933.20259869099</v>
      </c>
      <c r="P8" s="29">
        <f t="shared" si="15"/>
        <v>6519.6906775</v>
      </c>
      <c r="Q8" s="29">
        <f t="shared" si="2"/>
        <v>68830.33904462881</v>
      </c>
      <c r="T8" s="12">
        <v>2012</v>
      </c>
      <c r="U8" s="15">
        <f t="shared" si="16"/>
        <v>4868537.910535206</v>
      </c>
      <c r="V8" s="29">
        <f t="shared" si="3"/>
        <v>6519.6906775</v>
      </c>
      <c r="W8" s="34">
        <f t="shared" si="4"/>
        <v>0.13391475628425947</v>
      </c>
      <c r="Y8" s="29">
        <f t="shared" si="17"/>
        <v>81794.02483211333</v>
      </c>
      <c r="Z8" s="29">
        <f t="shared" si="18"/>
        <v>4891.7826007600015</v>
      </c>
      <c r="AA8" s="29">
        <f t="shared" si="5"/>
        <v>80787.45841087872</v>
      </c>
      <c r="AB8" s="49">
        <f t="shared" si="6"/>
        <v>0.10047744704163639</v>
      </c>
    </row>
    <row r="9" spans="1:28" ht="11.25">
      <c r="A9" s="12">
        <v>6</v>
      </c>
      <c r="C9" s="29">
        <f t="shared" si="7"/>
        <v>96335.76934605799</v>
      </c>
      <c r="D9" s="29">
        <f t="shared" si="8"/>
        <v>1751.5594426556</v>
      </c>
      <c r="E9" s="29">
        <f t="shared" si="0"/>
        <v>99160.15894734015</v>
      </c>
      <c r="G9" s="29">
        <f t="shared" si="9"/>
        <v>81572.96724954239</v>
      </c>
      <c r="H9" s="29">
        <f t="shared" si="10"/>
        <v>4202.05</v>
      </c>
      <c r="I9" s="29">
        <f t="shared" si="11"/>
        <v>81245.63319389566</v>
      </c>
      <c r="K9" s="29">
        <f t="shared" si="12"/>
        <v>78985.65115845358</v>
      </c>
      <c r="L9" s="29">
        <f t="shared" si="13"/>
        <v>4672.63337745</v>
      </c>
      <c r="M9" s="29">
        <f t="shared" si="1"/>
        <v>78064.83621103014</v>
      </c>
      <c r="O9" s="29">
        <f t="shared" si="14"/>
        <v>68830.33904462881</v>
      </c>
      <c r="P9" s="29">
        <f t="shared" si="15"/>
        <v>6519.6906775</v>
      </c>
      <c r="Q9" s="29">
        <f t="shared" si="2"/>
        <v>65580.08947174868</v>
      </c>
      <c r="T9" s="12">
        <v>2013</v>
      </c>
      <c r="U9" s="15">
        <f t="shared" si="16"/>
        <v>5160650.185167319</v>
      </c>
      <c r="V9" s="29">
        <f t="shared" si="3"/>
        <v>6519.6906775</v>
      </c>
      <c r="W9" s="34">
        <f t="shared" si="4"/>
        <v>0.12633467573986742</v>
      </c>
      <c r="Y9" s="29">
        <f t="shared" si="17"/>
        <v>80787.45841087872</v>
      </c>
      <c r="Z9" s="29">
        <f t="shared" si="18"/>
        <v>5185.289556805602</v>
      </c>
      <c r="AA9" s="29">
        <f t="shared" si="5"/>
        <v>79439.57312858988</v>
      </c>
      <c r="AB9" s="49">
        <f t="shared" si="6"/>
        <v>0.10047744704163636</v>
      </c>
    </row>
    <row r="10" spans="1:28" ht="11.25">
      <c r="A10" s="12">
        <v>7</v>
      </c>
      <c r="C10" s="29">
        <f t="shared" si="7"/>
        <v>99160.15894734015</v>
      </c>
      <c r="D10" s="29">
        <f t="shared" si="8"/>
        <v>1836.2992397655585</v>
      </c>
      <c r="E10" s="29">
        <f t="shared" si="0"/>
        <v>102033.96725757325</v>
      </c>
      <c r="G10" s="29">
        <f t="shared" si="9"/>
        <v>81245.63319389566</v>
      </c>
      <c r="H10" s="29">
        <f t="shared" si="10"/>
        <v>4202.05</v>
      </c>
      <c r="I10" s="29">
        <f t="shared" si="11"/>
        <v>80902.75077060571</v>
      </c>
      <c r="K10" s="29">
        <f t="shared" si="12"/>
        <v>78064.83621103014</v>
      </c>
      <c r="L10" s="29">
        <f t="shared" si="13"/>
        <v>4672.63337745</v>
      </c>
      <c r="M10" s="29">
        <f t="shared" si="1"/>
        <v>77100.28255360408</v>
      </c>
      <c r="O10" s="29">
        <f t="shared" si="14"/>
        <v>65580.08947174868</v>
      </c>
      <c r="P10" s="29">
        <f t="shared" si="15"/>
        <v>6519.6906775</v>
      </c>
      <c r="Q10" s="29">
        <f t="shared" si="2"/>
        <v>62175.45304415675</v>
      </c>
      <c r="T10" s="12">
        <v>2014</v>
      </c>
      <c r="U10" s="15">
        <f t="shared" si="16"/>
        <v>5470289.196277359</v>
      </c>
      <c r="V10" s="29">
        <f t="shared" si="3"/>
        <v>6519.6906775</v>
      </c>
      <c r="W10" s="34">
        <f t="shared" si="4"/>
        <v>0.11918365635836548</v>
      </c>
      <c r="Y10" s="29">
        <f t="shared" si="17"/>
        <v>79439.57312858988</v>
      </c>
      <c r="Z10" s="29">
        <f t="shared" si="18"/>
        <v>5496.406930213939</v>
      </c>
      <c r="AA10" s="29">
        <f t="shared" si="5"/>
        <v>77716.54592198397</v>
      </c>
      <c r="AB10" s="49">
        <f t="shared" si="6"/>
        <v>0.10047744704163639</v>
      </c>
    </row>
    <row r="11" spans="1:28" ht="11.25">
      <c r="A11" s="12">
        <v>8</v>
      </c>
      <c r="C11" s="29">
        <f t="shared" si="7"/>
        <v>102033.96725757325</v>
      </c>
      <c r="D11" s="29">
        <f t="shared" si="8"/>
        <v>1925.169193539118</v>
      </c>
      <c r="E11" s="29">
        <f t="shared" si="0"/>
        <v>104955.41150876888</v>
      </c>
      <c r="G11" s="29">
        <f t="shared" si="9"/>
        <v>80902.75077060571</v>
      </c>
      <c r="H11" s="29">
        <f t="shared" si="10"/>
        <v>4202.05</v>
      </c>
      <c r="I11" s="29">
        <f t="shared" si="11"/>
        <v>80543.58143220948</v>
      </c>
      <c r="K11" s="29">
        <f t="shared" si="12"/>
        <v>77100.28255360408</v>
      </c>
      <c r="L11" s="29">
        <f t="shared" si="13"/>
        <v>4672.63337745</v>
      </c>
      <c r="M11" s="29">
        <f t="shared" si="1"/>
        <v>76089.91259745028</v>
      </c>
      <c r="O11" s="29">
        <f t="shared" si="14"/>
        <v>62175.45304415675</v>
      </c>
      <c r="P11" s="29">
        <f t="shared" si="15"/>
        <v>6519.6906775</v>
      </c>
      <c r="Q11" s="29">
        <f t="shared" si="2"/>
        <v>58609.0963862542</v>
      </c>
      <c r="T11" s="12">
        <v>2015</v>
      </c>
      <c r="U11" s="15">
        <f t="shared" si="16"/>
        <v>5798506.548054</v>
      </c>
      <c r="V11" s="29">
        <f t="shared" si="3"/>
        <v>6519.6906775</v>
      </c>
      <c r="W11" s="34">
        <f t="shared" si="4"/>
        <v>0.11243741165883536</v>
      </c>
      <c r="Y11" s="29">
        <f t="shared" si="17"/>
        <v>77716.54592198397</v>
      </c>
      <c r="Z11" s="29">
        <f t="shared" si="18"/>
        <v>5826.191346026775</v>
      </c>
      <c r="AA11" s="29">
        <f t="shared" si="5"/>
        <v>75581.89050725145</v>
      </c>
      <c r="AB11" s="49">
        <f t="shared" si="6"/>
        <v>0.10047744704163636</v>
      </c>
    </row>
    <row r="12" spans="1:28" ht="11.25">
      <c r="A12" s="12">
        <v>9</v>
      </c>
      <c r="C12" s="29">
        <f t="shared" si="7"/>
        <v>104955.41150876888</v>
      </c>
      <c r="D12" s="29">
        <f t="shared" si="8"/>
        <v>2018.3732982455554</v>
      </c>
      <c r="E12" s="29">
        <f t="shared" si="0"/>
        <v>107922.42025718986</v>
      </c>
      <c r="G12" s="29">
        <f t="shared" si="9"/>
        <v>80543.58143220948</v>
      </c>
      <c r="H12" s="29">
        <f t="shared" si="10"/>
        <v>4202.05</v>
      </c>
      <c r="I12" s="29">
        <f t="shared" si="11"/>
        <v>80167.35155023943</v>
      </c>
      <c r="K12" s="29">
        <f t="shared" si="12"/>
        <v>76089.91259745028</v>
      </c>
      <c r="L12" s="29">
        <f t="shared" si="13"/>
        <v>4672.63337745</v>
      </c>
      <c r="M12" s="29">
        <f t="shared" si="1"/>
        <v>75031.55006837919</v>
      </c>
      <c r="O12" s="29">
        <f t="shared" si="14"/>
        <v>58609.0963862542</v>
      </c>
      <c r="P12" s="29">
        <f t="shared" si="15"/>
        <v>6519.6906775</v>
      </c>
      <c r="Q12" s="29">
        <f t="shared" si="2"/>
        <v>54873.33778710128</v>
      </c>
      <c r="T12" s="12">
        <v>2016</v>
      </c>
      <c r="U12" s="15">
        <f t="shared" si="16"/>
        <v>6146416.940937241</v>
      </c>
      <c r="V12" s="29">
        <f t="shared" si="3"/>
        <v>6519.6906775</v>
      </c>
      <c r="W12" s="34">
        <f t="shared" si="4"/>
        <v>0.1060730298668258</v>
      </c>
      <c r="Y12" s="29">
        <f t="shared" si="17"/>
        <v>75581.89050725145</v>
      </c>
      <c r="Z12" s="29">
        <f t="shared" si="18"/>
        <v>6175.762826788382</v>
      </c>
      <c r="AA12" s="29">
        <f t="shared" si="5"/>
        <v>72996.26747955751</v>
      </c>
      <c r="AB12" s="49">
        <f t="shared" si="6"/>
        <v>0.10047744704163636</v>
      </c>
    </row>
    <row r="13" spans="1:28" ht="11.25">
      <c r="A13" s="12">
        <v>10</v>
      </c>
      <c r="C13" s="29">
        <f t="shared" si="7"/>
        <v>107922.42025718986</v>
      </c>
      <c r="D13" s="29">
        <f t="shared" si="8"/>
        <v>2116.1258873958795</v>
      </c>
      <c r="E13" s="29">
        <f t="shared" si="0"/>
        <v>110932.60933201053</v>
      </c>
      <c r="G13" s="29">
        <f t="shared" si="9"/>
        <v>80167.35155023943</v>
      </c>
      <c r="H13" s="29">
        <f t="shared" si="10"/>
        <v>4202.05</v>
      </c>
      <c r="I13" s="29">
        <f t="shared" si="11"/>
        <v>79773.25074887581</v>
      </c>
      <c r="J13" s="12" t="s">
        <v>4</v>
      </c>
      <c r="K13" s="29">
        <f t="shared" si="12"/>
        <v>75031.55006837919</v>
      </c>
      <c r="L13" s="29">
        <f t="shared" si="13"/>
        <v>4672.63337745</v>
      </c>
      <c r="M13" s="29">
        <f t="shared" si="1"/>
        <v>73922.91531917722</v>
      </c>
      <c r="O13" s="29">
        <f t="shared" si="14"/>
        <v>54873.33778710128</v>
      </c>
      <c r="P13" s="29">
        <f t="shared" si="15"/>
        <v>6519.6906775</v>
      </c>
      <c r="Q13" s="29">
        <f t="shared" si="2"/>
        <v>50960.13065448859</v>
      </c>
      <c r="T13" s="12">
        <v>2017</v>
      </c>
      <c r="U13" s="15">
        <f t="shared" si="16"/>
        <v>6515201.957393476</v>
      </c>
      <c r="V13" s="29">
        <f t="shared" si="3"/>
        <v>6519.6906775</v>
      </c>
      <c r="W13" s="34">
        <f t="shared" si="4"/>
        <v>0.10006889610077906</v>
      </c>
      <c r="Y13" s="29">
        <f t="shared" si="17"/>
        <v>72996.26747955751</v>
      </c>
      <c r="Z13" s="29">
        <f t="shared" si="18"/>
        <v>6546.3085963956855</v>
      </c>
      <c r="AA13" s="29">
        <f t="shared" si="5"/>
        <v>69917.28158844082</v>
      </c>
      <c r="AB13" s="49">
        <f t="shared" si="6"/>
        <v>0.10047744704163636</v>
      </c>
    </row>
    <row r="14" spans="1:28" ht="11.25">
      <c r="A14" s="12">
        <v>11</v>
      </c>
      <c r="C14" s="29">
        <f t="shared" si="7"/>
        <v>110932.60933201053</v>
      </c>
      <c r="D14" s="29">
        <f t="shared" si="8"/>
        <v>2218.6521866402104</v>
      </c>
      <c r="E14" s="29">
        <f t="shared" si="0"/>
        <v>113983.25608864083</v>
      </c>
      <c r="G14" s="29">
        <f t="shared" si="9"/>
        <v>79773.25074887581</v>
      </c>
      <c r="H14" s="29">
        <f t="shared" si="10"/>
        <v>4202.05</v>
      </c>
      <c r="I14" s="29">
        <f t="shared" si="11"/>
        <v>79360.43015944742</v>
      </c>
      <c r="K14" s="29">
        <f t="shared" si="12"/>
        <v>73922.91531917722</v>
      </c>
      <c r="L14" s="29">
        <f t="shared" si="13"/>
        <v>4672.63337745</v>
      </c>
      <c r="M14" s="29">
        <f t="shared" si="1"/>
        <v>72761.62041938816</v>
      </c>
      <c r="O14" s="29">
        <f t="shared" si="14"/>
        <v>50960.13065448859</v>
      </c>
      <c r="P14" s="29">
        <f t="shared" si="15"/>
        <v>6519.6906775</v>
      </c>
      <c r="Q14" s="29">
        <f t="shared" si="2"/>
        <v>46861.046183076796</v>
      </c>
      <c r="T14" s="12">
        <v>2018</v>
      </c>
      <c r="U14" s="15">
        <f t="shared" si="16"/>
        <v>6906114.074837085</v>
      </c>
      <c r="V14" s="29">
        <f t="shared" si="3"/>
        <v>6519.6906775</v>
      </c>
      <c r="W14" s="34">
        <f t="shared" si="4"/>
        <v>0.09440461896299909</v>
      </c>
      <c r="Y14" s="29">
        <f t="shared" si="17"/>
        <v>69917.28158844082</v>
      </c>
      <c r="Z14" s="29">
        <f t="shared" si="18"/>
        <v>6939.087112179427</v>
      </c>
      <c r="AA14" s="29">
        <f t="shared" si="5"/>
        <v>66299.26535171234</v>
      </c>
      <c r="AB14" s="49">
        <f t="shared" si="6"/>
        <v>0.10047744704163636</v>
      </c>
    </row>
    <row r="15" spans="1:28" ht="11.25">
      <c r="A15" s="12">
        <v>12</v>
      </c>
      <c r="C15" s="29">
        <f t="shared" si="7"/>
        <v>113983.25608864083</v>
      </c>
      <c r="D15" s="29">
        <f t="shared" si="8"/>
        <v>2326.1888997681804</v>
      </c>
      <c r="E15" s="29">
        <f t="shared" si="0"/>
        <v>117071.2718530831</v>
      </c>
      <c r="G15" s="29">
        <f t="shared" si="9"/>
        <v>79360.43015944742</v>
      </c>
      <c r="H15" s="29">
        <f t="shared" si="10"/>
        <v>4202.05</v>
      </c>
      <c r="I15" s="29">
        <f t="shared" si="11"/>
        <v>78928.00059202118</v>
      </c>
      <c r="K15" s="29">
        <f t="shared" si="12"/>
        <v>72761.62041938816</v>
      </c>
      <c r="L15" s="29">
        <f t="shared" si="13"/>
        <v>4672.63337745</v>
      </c>
      <c r="M15" s="29">
        <f t="shared" si="1"/>
        <v>71545.1640118591</v>
      </c>
      <c r="O15" s="29">
        <f t="shared" si="14"/>
        <v>46861.046183076796</v>
      </c>
      <c r="P15" s="29">
        <f t="shared" si="15"/>
        <v>6519.6906775</v>
      </c>
      <c r="Q15" s="29">
        <f t="shared" si="2"/>
        <v>42567.25519927295</v>
      </c>
      <c r="T15" s="12">
        <v>2019</v>
      </c>
      <c r="U15" s="15">
        <f t="shared" si="16"/>
        <v>7320480.91932731</v>
      </c>
      <c r="V15" s="29">
        <f t="shared" si="3"/>
        <v>6519.6906775</v>
      </c>
      <c r="W15" s="34">
        <f t="shared" si="4"/>
        <v>0.0890609612858482</v>
      </c>
      <c r="Y15" s="29">
        <f t="shared" si="17"/>
        <v>66299.26535171234</v>
      </c>
      <c r="Z15" s="29">
        <f t="shared" si="18"/>
        <v>7355.432338910193</v>
      </c>
      <c r="AA15" s="29">
        <f t="shared" si="5"/>
        <v>62093.04811700849</v>
      </c>
      <c r="AB15" s="49">
        <f t="shared" si="6"/>
        <v>0.10047744704163636</v>
      </c>
    </row>
    <row r="16" spans="1:28" ht="11.25">
      <c r="A16" s="12">
        <v>13</v>
      </c>
      <c r="C16" s="29">
        <f t="shared" si="7"/>
        <v>117071.2718530831</v>
      </c>
      <c r="D16" s="29">
        <f t="shared" si="8"/>
        <v>2438.9848302725645</v>
      </c>
      <c r="E16" s="29">
        <f t="shared" si="0"/>
        <v>120193.172435832</v>
      </c>
      <c r="G16" s="29">
        <f t="shared" si="9"/>
        <v>78928.00059202118</v>
      </c>
      <c r="H16" s="29">
        <f t="shared" si="10"/>
        <v>4202.05</v>
      </c>
      <c r="I16" s="29">
        <f t="shared" si="11"/>
        <v>78475.03062014219</v>
      </c>
      <c r="K16" s="29">
        <f t="shared" si="12"/>
        <v>71545.1640118591</v>
      </c>
      <c r="L16" s="29">
        <f t="shared" si="13"/>
        <v>4672.63337745</v>
      </c>
      <c r="M16" s="29">
        <f t="shared" si="1"/>
        <v>70270.92592497243</v>
      </c>
      <c r="O16" s="29">
        <f t="shared" si="14"/>
        <v>42567.25519927295</v>
      </c>
      <c r="P16" s="29">
        <f t="shared" si="15"/>
        <v>6519.6906775</v>
      </c>
      <c r="Q16" s="29">
        <f t="shared" si="2"/>
        <v>38069.50914373842</v>
      </c>
      <c r="T16" s="12">
        <v>2020</v>
      </c>
      <c r="U16" s="15">
        <f t="shared" si="16"/>
        <v>7759709.77448695</v>
      </c>
      <c r="V16" s="29">
        <f t="shared" si="3"/>
        <v>6519.6906775</v>
      </c>
      <c r="W16" s="34">
        <f t="shared" si="4"/>
        <v>0.08401977479796999</v>
      </c>
      <c r="Y16" s="29">
        <f t="shared" si="17"/>
        <v>62093.04811700849</v>
      </c>
      <c r="Z16" s="29">
        <f t="shared" si="18"/>
        <v>7796.758279244805</v>
      </c>
      <c r="AA16" s="29">
        <f t="shared" si="5"/>
        <v>57245.7096233216</v>
      </c>
      <c r="AB16" s="49">
        <f t="shared" si="6"/>
        <v>0.10047744704163636</v>
      </c>
    </row>
    <row r="17" spans="1:28" ht="11.25">
      <c r="A17" s="12">
        <v>14</v>
      </c>
      <c r="C17" s="29">
        <f t="shared" si="7"/>
        <v>120193.172435832</v>
      </c>
      <c r="D17" s="29">
        <f t="shared" si="8"/>
        <v>2557.301541187915</v>
      </c>
      <c r="E17" s="29">
        <f t="shared" si="0"/>
        <v>123345.04658534612</v>
      </c>
      <c r="G17" s="29">
        <f t="shared" si="9"/>
        <v>78475.03062014219</v>
      </c>
      <c r="H17" s="29">
        <f t="shared" si="10"/>
        <v>4202.05</v>
      </c>
      <c r="I17" s="29">
        <f t="shared" si="11"/>
        <v>78000.54457459896</v>
      </c>
      <c r="K17" s="29">
        <f t="shared" si="12"/>
        <v>70270.92592497243</v>
      </c>
      <c r="L17" s="29">
        <f t="shared" si="13"/>
        <v>4672.63337745</v>
      </c>
      <c r="M17" s="29">
        <f t="shared" si="1"/>
        <v>68936.16152895863</v>
      </c>
      <c r="O17" s="29">
        <f t="shared" si="14"/>
        <v>38069.50914373842</v>
      </c>
      <c r="P17" s="29">
        <f t="shared" si="15"/>
        <v>6519.6906775</v>
      </c>
      <c r="Q17" s="29">
        <f t="shared" si="2"/>
        <v>33358.120150566</v>
      </c>
      <c r="T17" s="12">
        <v>2021</v>
      </c>
      <c r="U17" s="15">
        <f t="shared" si="16"/>
        <v>8225292.360956167</v>
      </c>
      <c r="V17" s="29">
        <f t="shared" si="3"/>
        <v>6519.6906775</v>
      </c>
      <c r="W17" s="34">
        <f t="shared" si="4"/>
        <v>0.07926393848865093</v>
      </c>
      <c r="Y17" s="29">
        <f t="shared" si="17"/>
        <v>57245.7096233216</v>
      </c>
      <c r="Z17" s="29">
        <f t="shared" si="18"/>
        <v>8264.563775999493</v>
      </c>
      <c r="AA17" s="29">
        <f t="shared" si="5"/>
        <v>51700.317054429885</v>
      </c>
      <c r="AB17" s="49">
        <f t="shared" si="6"/>
        <v>0.10047744704163636</v>
      </c>
    </row>
    <row r="18" spans="1:28" ht="11.25">
      <c r="A18" s="12">
        <v>15</v>
      </c>
      <c r="C18" s="29">
        <f t="shared" si="7"/>
        <v>123345.04658534612</v>
      </c>
      <c r="D18" s="29">
        <f t="shared" si="8"/>
        <v>2681.4140562031766</v>
      </c>
      <c r="E18" s="29">
        <f t="shared" si="0"/>
        <v>126522.52224194689</v>
      </c>
      <c r="G18" s="29">
        <f t="shared" si="9"/>
        <v>78000.54457459896</v>
      </c>
      <c r="H18" s="29">
        <f t="shared" si="10"/>
        <v>4202.05</v>
      </c>
      <c r="I18" s="29">
        <f t="shared" si="11"/>
        <v>77503.52044189241</v>
      </c>
      <c r="K18" s="29">
        <f t="shared" si="12"/>
        <v>68936.16152895863</v>
      </c>
      <c r="L18" s="29">
        <f t="shared" si="13"/>
        <v>4672.63337745</v>
      </c>
      <c r="M18" s="29">
        <f t="shared" si="1"/>
        <v>67537.99582413418</v>
      </c>
      <c r="O18" s="29">
        <f t="shared" si="14"/>
        <v>33358.120150566</v>
      </c>
      <c r="P18" s="29">
        <f t="shared" si="15"/>
        <v>6519.6906775</v>
      </c>
      <c r="Q18" s="29">
        <f t="shared" si="2"/>
        <v>28422.940180217887</v>
      </c>
      <c r="T18" s="12">
        <v>2022</v>
      </c>
      <c r="U18" s="15">
        <f t="shared" si="16"/>
        <v>8718809.902613537</v>
      </c>
      <c r="V18" s="29">
        <f t="shared" si="3"/>
        <v>6519.6906775</v>
      </c>
      <c r="W18" s="34">
        <f t="shared" si="4"/>
        <v>0.07477730046099144</v>
      </c>
      <c r="Y18" s="29">
        <f t="shared" si="17"/>
        <v>51700.317054429885</v>
      </c>
      <c r="Z18" s="29">
        <f t="shared" si="18"/>
        <v>8760.437602559463</v>
      </c>
      <c r="AA18" s="29">
        <f t="shared" si="5"/>
        <v>45395.64451195585</v>
      </c>
      <c r="AB18" s="49">
        <f t="shared" si="6"/>
        <v>0.10047744704163636</v>
      </c>
    </row>
    <row r="19" spans="1:28" ht="11.25">
      <c r="A19" s="12">
        <v>16</v>
      </c>
      <c r="C19" s="29">
        <f t="shared" si="7"/>
        <v>126522.52224194689</v>
      </c>
      <c r="D19" s="29">
        <f t="shared" si="8"/>
        <v>2811.6116053765977</v>
      </c>
      <c r="E19" s="29">
        <f t="shared" si="0"/>
        <v>129720.73044306278</v>
      </c>
      <c r="G19" s="29">
        <f t="shared" si="9"/>
        <v>77503.52044189241</v>
      </c>
      <c r="H19" s="29">
        <f t="shared" si="10"/>
        <v>4202.05</v>
      </c>
      <c r="I19" s="29">
        <f t="shared" si="11"/>
        <v>76982.8876628823</v>
      </c>
      <c r="K19" s="29">
        <f t="shared" si="12"/>
        <v>67537.99582413418</v>
      </c>
      <c r="L19" s="29">
        <f t="shared" si="13"/>
        <v>4672.63337745</v>
      </c>
      <c r="M19" s="29">
        <f t="shared" si="1"/>
        <v>66073.41724833056</v>
      </c>
      <c r="O19" s="29">
        <f t="shared" si="14"/>
        <v>28422.940180217887</v>
      </c>
      <c r="P19" s="29">
        <f t="shared" si="15"/>
        <v>6519.6906775</v>
      </c>
      <c r="Q19" s="29">
        <f t="shared" si="2"/>
        <v>23253.33916127824</v>
      </c>
      <c r="T19" s="12">
        <v>2023</v>
      </c>
      <c r="U19" s="15">
        <f t="shared" si="16"/>
        <v>9241938.49677035</v>
      </c>
      <c r="V19" s="29">
        <f t="shared" si="3"/>
        <v>6519.6906775</v>
      </c>
      <c r="W19" s="34">
        <f t="shared" si="4"/>
        <v>0.07054462307640702</v>
      </c>
      <c r="Y19" s="29">
        <f t="shared" si="17"/>
        <v>45395.64451195585</v>
      </c>
      <c r="Z19" s="29">
        <f t="shared" si="18"/>
        <v>9286.06385871303</v>
      </c>
      <c r="AA19" s="29">
        <f t="shared" si="5"/>
        <v>38265.873767560726</v>
      </c>
      <c r="AB19" s="49">
        <f t="shared" si="6"/>
        <v>0.10047744704163633</v>
      </c>
    </row>
    <row r="20" spans="1:28" ht="11.25">
      <c r="A20" s="12">
        <v>17</v>
      </c>
      <c r="C20" s="29">
        <f t="shared" si="7"/>
        <v>129720.73044306278</v>
      </c>
      <c r="D20" s="29">
        <f t="shared" si="8"/>
        <v>2948.198419160518</v>
      </c>
      <c r="E20" s="29">
        <f t="shared" si="0"/>
        <v>132934.26671994777</v>
      </c>
      <c r="G20" s="29">
        <f t="shared" si="9"/>
        <v>76982.8876628823</v>
      </c>
      <c r="H20" s="29">
        <f t="shared" si="10"/>
        <v>4202.05</v>
      </c>
      <c r="I20" s="29">
        <f t="shared" si="11"/>
        <v>76437.52482686922</v>
      </c>
      <c r="K20" s="29">
        <f t="shared" si="12"/>
        <v>66073.41724833056</v>
      </c>
      <c r="L20" s="29">
        <f t="shared" si="13"/>
        <v>4672.63337745</v>
      </c>
      <c r="M20" s="29">
        <f t="shared" si="1"/>
        <v>64539.27119017627</v>
      </c>
      <c r="O20" s="29">
        <f t="shared" si="14"/>
        <v>23253.33916127824</v>
      </c>
      <c r="P20" s="29">
        <f t="shared" si="15"/>
        <v>6519.6906775</v>
      </c>
      <c r="Q20" s="29">
        <f t="shared" si="2"/>
        <v>17838.182093938958</v>
      </c>
      <c r="T20" s="12">
        <v>2024</v>
      </c>
      <c r="U20" s="15">
        <f t="shared" si="16"/>
        <v>9796454.806576572</v>
      </c>
      <c r="V20" s="29">
        <f t="shared" si="3"/>
        <v>6519.6906775</v>
      </c>
      <c r="W20" s="34">
        <f t="shared" si="4"/>
        <v>0.06655153120415755</v>
      </c>
      <c r="Y20" s="29">
        <f t="shared" si="17"/>
        <v>38265.873767560726</v>
      </c>
      <c r="Z20" s="29">
        <f t="shared" si="18"/>
        <v>9843.227690235813</v>
      </c>
      <c r="AA20" s="29">
        <f t="shared" si="5"/>
        <v>30240.27508128405</v>
      </c>
      <c r="AB20" s="49">
        <f t="shared" si="6"/>
        <v>0.10047744704163633</v>
      </c>
    </row>
    <row r="21" spans="1:28" ht="11.25">
      <c r="A21" s="12">
        <v>18</v>
      </c>
      <c r="C21" s="29">
        <f t="shared" si="7"/>
        <v>132934.26671994777</v>
      </c>
      <c r="D21" s="29">
        <f t="shared" si="8"/>
        <v>3091.494574882506</v>
      </c>
      <c r="E21" s="29">
        <f t="shared" si="0"/>
        <v>136157.14981426278</v>
      </c>
      <c r="G21" s="29">
        <f t="shared" si="9"/>
        <v>76437.52482686922</v>
      </c>
      <c r="H21" s="29">
        <f t="shared" si="10"/>
        <v>4202.05</v>
      </c>
      <c r="I21" s="29">
        <f t="shared" si="11"/>
        <v>75866.25725614552</v>
      </c>
      <c r="K21" s="29">
        <f t="shared" si="12"/>
        <v>64539.27119017627</v>
      </c>
      <c r="L21" s="29">
        <f t="shared" si="13"/>
        <v>4672.63337745</v>
      </c>
      <c r="M21" s="29">
        <f t="shared" si="1"/>
        <v>62932.25319425965</v>
      </c>
      <c r="O21" s="29">
        <f t="shared" si="14"/>
        <v>17838.182093938958</v>
      </c>
      <c r="P21" s="29">
        <f t="shared" si="15"/>
        <v>6519.6906775</v>
      </c>
      <c r="Q21" s="29">
        <f t="shared" si="2"/>
        <v>12165.805065901062</v>
      </c>
      <c r="T21" s="12">
        <v>2025</v>
      </c>
      <c r="U21" s="15">
        <f t="shared" si="16"/>
        <v>10384242.094971167</v>
      </c>
      <c r="V21" s="29">
        <f t="shared" si="3"/>
        <v>6519.6906775</v>
      </c>
      <c r="W21" s="34">
        <f t="shared" si="4"/>
        <v>0.06278446340014864</v>
      </c>
      <c r="Y21" s="29">
        <f t="shared" si="17"/>
        <v>30240.27508128405</v>
      </c>
      <c r="Z21" s="29">
        <f t="shared" si="18"/>
        <v>10433.821351649964</v>
      </c>
      <c r="AA21" s="29">
        <f t="shared" si="5"/>
        <v>21242.86679599508</v>
      </c>
      <c r="AB21" s="49">
        <f t="shared" si="6"/>
        <v>0.10047744704163636</v>
      </c>
    </row>
    <row r="22" spans="1:28" ht="11.25">
      <c r="A22" s="12">
        <v>19</v>
      </c>
      <c r="C22" s="29">
        <f t="shared" si="7"/>
        <v>136157.14981426278</v>
      </c>
      <c r="D22" s="29">
        <f t="shared" si="8"/>
        <v>3241.83690033959</v>
      </c>
      <c r="E22" s="29">
        <f t="shared" si="0"/>
        <v>139382.7775301007</v>
      </c>
      <c r="G22" s="29">
        <f t="shared" si="9"/>
        <v>75866.25725614552</v>
      </c>
      <c r="H22" s="29">
        <f t="shared" si="10"/>
        <v>4202.05</v>
      </c>
      <c r="I22" s="29">
        <f t="shared" si="11"/>
        <v>75267.85447581243</v>
      </c>
      <c r="K22" s="29">
        <f t="shared" si="12"/>
        <v>62932.25319425965</v>
      </c>
      <c r="L22" s="29">
        <f t="shared" si="13"/>
        <v>4672.63337745</v>
      </c>
      <c r="M22" s="29">
        <f t="shared" si="1"/>
        <v>61248.90184353699</v>
      </c>
      <c r="O22" s="29">
        <f t="shared" si="14"/>
        <v>12165.805065901062</v>
      </c>
      <c r="P22" s="29">
        <f t="shared" si="15"/>
        <v>6519.6906775</v>
      </c>
      <c r="Q22" s="29">
        <f t="shared" si="2"/>
        <v>6223.990129031365</v>
      </c>
      <c r="T22" s="12">
        <v>2026</v>
      </c>
      <c r="U22" s="15">
        <f t="shared" si="16"/>
        <v>11007296.620669438</v>
      </c>
      <c r="V22" s="29">
        <f t="shared" si="3"/>
        <v>6519.6906775</v>
      </c>
      <c r="W22" s="34">
        <f t="shared" si="4"/>
        <v>0.05923062584919682</v>
      </c>
      <c r="Y22" s="29">
        <f t="shared" si="17"/>
        <v>21242.86679599508</v>
      </c>
      <c r="Z22" s="29">
        <f t="shared" si="18"/>
        <v>11059.850632748961</v>
      </c>
      <c r="AA22" s="29">
        <f t="shared" si="5"/>
        <v>11192.052336055887</v>
      </c>
      <c r="AB22" s="49">
        <f t="shared" si="6"/>
        <v>0.10047744704163633</v>
      </c>
    </row>
    <row r="23" spans="1:28" s="16" customFormat="1" ht="11.25">
      <c r="A23" s="16">
        <v>20</v>
      </c>
      <c r="C23" s="30">
        <f t="shared" si="7"/>
        <v>139382.7775301007</v>
      </c>
      <c r="D23" s="30">
        <f t="shared" si="8"/>
        <v>3399.5799397585533</v>
      </c>
      <c r="E23" s="30">
        <f t="shared" si="0"/>
        <v>142603.87952302193</v>
      </c>
      <c r="G23" s="30">
        <f t="shared" si="9"/>
        <v>75267.85447581243</v>
      </c>
      <c r="H23" s="30">
        <f t="shared" si="10"/>
        <v>4202.05</v>
      </c>
      <c r="I23" s="30">
        <f t="shared" si="11"/>
        <v>74641.02756341353</v>
      </c>
      <c r="K23" s="30">
        <f t="shared" si="12"/>
        <v>61248.90184353699</v>
      </c>
      <c r="L23" s="30">
        <f t="shared" si="13"/>
        <v>4672.63337745</v>
      </c>
      <c r="M23" s="30">
        <f t="shared" si="1"/>
        <v>59485.591303655</v>
      </c>
      <c r="O23" s="30">
        <f t="shared" si="14"/>
        <v>6223.990129031365</v>
      </c>
      <c r="P23" s="30">
        <f t="shared" si="15"/>
        <v>6519.6906775</v>
      </c>
      <c r="Q23" s="30">
        <f t="shared" si="2"/>
        <v>-0.06101733964470668</v>
      </c>
      <c r="T23" s="16">
        <v>2027</v>
      </c>
      <c r="U23" s="17">
        <f t="shared" si="16"/>
        <v>11667734.417909604</v>
      </c>
      <c r="V23" s="30">
        <f t="shared" si="3"/>
        <v>6519.6906775</v>
      </c>
      <c r="W23" s="36">
        <f t="shared" si="4"/>
        <v>0.055877948914336624</v>
      </c>
      <c r="X23" s="37"/>
      <c r="Y23" s="30">
        <f t="shared" si="17"/>
        <v>11192.052336055887</v>
      </c>
      <c r="Z23" s="30">
        <f t="shared" si="18"/>
        <v>11723.441670713899</v>
      </c>
      <c r="AA23" s="30">
        <f t="shared" si="5"/>
        <v>0.2331513046441387</v>
      </c>
      <c r="AB23" s="50">
        <f t="shared" si="6"/>
        <v>0.10047744704163636</v>
      </c>
    </row>
    <row r="24" spans="1:21" ht="11.25">
      <c r="A24" s="12">
        <v>21</v>
      </c>
      <c r="C24" s="29">
        <f t="shared" si="7"/>
        <v>142603.87952302193</v>
      </c>
      <c r="D24" s="29">
        <f t="shared" si="8"/>
        <v>3565.0969880755483</v>
      </c>
      <c r="E24" s="29">
        <f t="shared" si="0"/>
        <v>145812.46681228993</v>
      </c>
      <c r="G24" s="29">
        <f t="shared" si="9"/>
        <v>74641.02756341353</v>
      </c>
      <c r="H24" s="29">
        <f t="shared" si="10"/>
        <v>4202.05</v>
      </c>
      <c r="I24" s="29">
        <f t="shared" si="11"/>
        <v>73984.42637267568</v>
      </c>
      <c r="K24" s="29">
        <f t="shared" si="12"/>
        <v>59485.591303655</v>
      </c>
      <c r="L24" s="29">
        <f t="shared" si="13"/>
        <v>4672.63337745</v>
      </c>
      <c r="M24" s="29">
        <f t="shared" si="1"/>
        <v>57638.52351312862</v>
      </c>
      <c r="T24" s="12">
        <v>2028</v>
      </c>
      <c r="U24" s="15">
        <f t="shared" si="16"/>
        <v>12367798.48298418</v>
      </c>
    </row>
    <row r="25" spans="1:21" ht="11.25">
      <c r="A25" s="12">
        <v>22</v>
      </c>
      <c r="C25" s="29">
        <f t="shared" si="7"/>
        <v>145812.46681228993</v>
      </c>
      <c r="D25" s="29">
        <f t="shared" si="8"/>
        <v>3738.7812003151266</v>
      </c>
      <c r="E25" s="29">
        <f t="shared" si="0"/>
        <v>148999.77778555857</v>
      </c>
      <c r="G25" s="29">
        <f t="shared" si="9"/>
        <v>73984.42637267568</v>
      </c>
      <c r="H25" s="29">
        <f t="shared" si="10"/>
        <v>4202.05</v>
      </c>
      <c r="I25" s="29">
        <f t="shared" si="11"/>
        <v>73296.63662537778</v>
      </c>
      <c r="K25" s="29">
        <f t="shared" si="12"/>
        <v>57638.52351312862</v>
      </c>
      <c r="L25" s="29">
        <f t="shared" si="13"/>
        <v>4672.63337745</v>
      </c>
      <c r="M25" s="29">
        <f t="shared" si="1"/>
        <v>55703.72000255223</v>
      </c>
      <c r="O25" s="29"/>
      <c r="P25" s="29"/>
      <c r="Q25" s="29"/>
      <c r="T25" s="12">
        <v>2029</v>
      </c>
      <c r="U25" s="15">
        <f t="shared" si="16"/>
        <v>13109866.39196323</v>
      </c>
    </row>
    <row r="26" spans="1:21" ht="11.25">
      <c r="A26" s="12">
        <v>23</v>
      </c>
      <c r="C26" s="29">
        <f t="shared" si="7"/>
        <v>148999.77778555857</v>
      </c>
      <c r="D26" s="29">
        <f t="shared" si="8"/>
        <v>3921.046783830489</v>
      </c>
      <c r="E26" s="29">
        <f t="shared" si="0"/>
        <v>152156.22044654214</v>
      </c>
      <c r="G26" s="29">
        <f t="shared" si="9"/>
        <v>73296.63662537778</v>
      </c>
      <c r="H26" s="29">
        <f t="shared" si="10"/>
        <v>4202.05</v>
      </c>
      <c r="I26" s="29">
        <f t="shared" si="11"/>
        <v>72576.17686508322</v>
      </c>
      <c r="K26" s="29">
        <f t="shared" si="12"/>
        <v>55703.72000255223</v>
      </c>
      <c r="L26" s="29">
        <f t="shared" si="13"/>
        <v>4672.63337745</v>
      </c>
      <c r="M26" s="29">
        <f t="shared" si="1"/>
        <v>53677.01332522347</v>
      </c>
      <c r="O26" s="29"/>
      <c r="P26" s="29"/>
      <c r="Q26" s="29"/>
      <c r="T26" s="12">
        <v>2030</v>
      </c>
      <c r="U26" s="15">
        <f t="shared" si="16"/>
        <v>13896458.375481024</v>
      </c>
    </row>
    <row r="27" spans="1:21" ht="11.25">
      <c r="A27" s="12">
        <v>24</v>
      </c>
      <c r="C27" s="29">
        <f t="shared" si="7"/>
        <v>152156.22044654214</v>
      </c>
      <c r="D27" s="29">
        <f t="shared" si="8"/>
        <v>4112.330282338977</v>
      </c>
      <c r="E27" s="29">
        <f t="shared" si="0"/>
        <v>155271.31063541392</v>
      </c>
      <c r="G27" s="29">
        <f t="shared" si="9"/>
        <v>72576.17686508322</v>
      </c>
      <c r="H27" s="29">
        <f t="shared" si="10"/>
        <v>4202.05</v>
      </c>
      <c r="I27" s="29">
        <f t="shared" si="11"/>
        <v>71821.49526617468</v>
      </c>
      <c r="K27" s="29">
        <f t="shared" si="12"/>
        <v>53677.01332522347</v>
      </c>
      <c r="L27" s="29">
        <f t="shared" si="13"/>
        <v>4672.63337745</v>
      </c>
      <c r="M27" s="29">
        <f t="shared" si="1"/>
        <v>51554.038080721584</v>
      </c>
      <c r="O27" s="29"/>
      <c r="P27" s="29"/>
      <c r="Q27" s="29"/>
      <c r="T27" s="12">
        <v>2031</v>
      </c>
      <c r="U27" s="15">
        <f t="shared" si="16"/>
        <v>14730245.878009887</v>
      </c>
    </row>
    <row r="28" spans="1:21" ht="11.25">
      <c r="A28" s="12">
        <v>25</v>
      </c>
      <c r="C28" s="29">
        <f t="shared" si="7"/>
        <v>155271.31063541392</v>
      </c>
      <c r="D28" s="29">
        <f t="shared" si="8"/>
        <v>4313.091962094831</v>
      </c>
      <c r="E28" s="29">
        <f t="shared" si="0"/>
        <v>158333.60592850126</v>
      </c>
      <c r="G28" s="29">
        <f t="shared" si="9"/>
        <v>71821.49526617468</v>
      </c>
      <c r="H28" s="29">
        <f t="shared" si="10"/>
        <v>4202.05</v>
      </c>
      <c r="I28" s="29">
        <f t="shared" si="11"/>
        <v>71030.96629131798</v>
      </c>
      <c r="K28" s="29">
        <f t="shared" si="12"/>
        <v>51554.038080721584</v>
      </c>
      <c r="L28" s="29">
        <f t="shared" si="13"/>
        <v>4672.63337745</v>
      </c>
      <c r="M28" s="29">
        <f t="shared" si="1"/>
        <v>49330.22151210586</v>
      </c>
      <c r="O28" s="29"/>
      <c r="P28" s="29"/>
      <c r="Q28" s="29"/>
      <c r="T28" s="12">
        <v>2032</v>
      </c>
      <c r="U28" s="15">
        <f t="shared" si="16"/>
        <v>15614060.630690482</v>
      </c>
    </row>
    <row r="29" spans="1:21" ht="11.25">
      <c r="A29" s="12">
        <v>26</v>
      </c>
      <c r="C29" s="29">
        <f t="shared" si="7"/>
        <v>158333.60592850126</v>
      </c>
      <c r="D29" s="29">
        <f t="shared" si="8"/>
        <v>4523.817312242893</v>
      </c>
      <c r="E29" s="29">
        <f t="shared" si="0"/>
        <v>161330.63489786218</v>
      </c>
      <c r="G29" s="29">
        <f t="shared" si="9"/>
        <v>71030.96629131798</v>
      </c>
      <c r="H29" s="29">
        <f t="shared" si="10"/>
        <v>4202.05</v>
      </c>
      <c r="I29" s="29">
        <f t="shared" si="11"/>
        <v>70202.88719015558</v>
      </c>
      <c r="K29" s="29">
        <f t="shared" si="12"/>
        <v>49330.22151210586</v>
      </c>
      <c r="L29" s="29">
        <f t="shared" si="13"/>
        <v>4672.63337745</v>
      </c>
      <c r="M29" s="29">
        <f t="shared" si="1"/>
        <v>47000.773656480895</v>
      </c>
      <c r="O29" s="29"/>
      <c r="P29" s="29"/>
      <c r="Q29" s="29"/>
      <c r="T29" s="12">
        <v>2033</v>
      </c>
      <c r="U29" s="15">
        <f t="shared" si="16"/>
        <v>16550904.268531911</v>
      </c>
    </row>
    <row r="30" spans="1:21" ht="11.25">
      <c r="A30" s="12">
        <v>27</v>
      </c>
      <c r="C30" s="29">
        <f t="shared" si="7"/>
        <v>161330.63489786218</v>
      </c>
      <c r="D30" s="29">
        <f t="shared" si="8"/>
        <v>4745.018673466535</v>
      </c>
      <c r="E30" s="29">
        <f t="shared" si="0"/>
        <v>164248.82138204412</v>
      </c>
      <c r="G30" s="29">
        <f t="shared" si="9"/>
        <v>70202.88719015558</v>
      </c>
      <c r="H30" s="29">
        <f t="shared" si="10"/>
        <v>4202.05</v>
      </c>
      <c r="I30" s="29">
        <f t="shared" si="11"/>
        <v>69335.47433168798</v>
      </c>
      <c r="K30" s="29">
        <f t="shared" si="12"/>
        <v>47000.773656480895</v>
      </c>
      <c r="L30" s="29">
        <f t="shared" si="13"/>
        <v>4672.63337745</v>
      </c>
      <c r="M30" s="29">
        <f t="shared" si="1"/>
        <v>44560.67702771374</v>
      </c>
      <c r="O30" s="29"/>
      <c r="P30" s="29"/>
      <c r="Q30" s="29"/>
      <c r="T30" s="12">
        <v>2034</v>
      </c>
      <c r="U30" s="15">
        <f t="shared" si="16"/>
        <v>17543958.524643827</v>
      </c>
    </row>
    <row r="31" spans="1:21" ht="11.25">
      <c r="A31" s="12">
        <v>28</v>
      </c>
      <c r="C31" s="29">
        <f t="shared" si="7"/>
        <v>164248.82138204412</v>
      </c>
      <c r="D31" s="29">
        <f t="shared" si="8"/>
        <v>4977.237011577095</v>
      </c>
      <c r="E31" s="29">
        <f t="shared" si="0"/>
        <v>167073.40338611414</v>
      </c>
      <c r="G31" s="29">
        <f t="shared" si="9"/>
        <v>69335.47433168798</v>
      </c>
      <c r="H31" s="29">
        <f t="shared" si="10"/>
        <v>4202.05</v>
      </c>
      <c r="I31" s="29">
        <f t="shared" si="11"/>
        <v>68426.85936244315</v>
      </c>
      <c r="K31" s="29">
        <f t="shared" si="12"/>
        <v>44560.67702771374</v>
      </c>
      <c r="L31" s="29">
        <f t="shared" si="13"/>
        <v>4672.63337745</v>
      </c>
      <c r="M31" s="29">
        <f t="shared" si="1"/>
        <v>42004.675809080145</v>
      </c>
      <c r="O31" s="29"/>
      <c r="P31" s="29"/>
      <c r="Q31" s="29"/>
      <c r="T31" s="12">
        <v>2035</v>
      </c>
      <c r="U31" s="15">
        <f t="shared" si="16"/>
        <v>18596596.036122456</v>
      </c>
    </row>
    <row r="32" spans="1:21" ht="11.25">
      <c r="A32" s="12">
        <v>29</v>
      </c>
      <c r="C32" s="29">
        <f t="shared" si="7"/>
        <v>167073.40338611414</v>
      </c>
      <c r="D32" s="29">
        <f t="shared" si="8"/>
        <v>5221.043855816067</v>
      </c>
      <c r="E32" s="29">
        <f t="shared" si="0"/>
        <v>169788.3461911385</v>
      </c>
      <c r="G32" s="29">
        <f t="shared" si="9"/>
        <v>68426.85936244315</v>
      </c>
      <c r="H32" s="29">
        <f t="shared" si="10"/>
        <v>4202.05</v>
      </c>
      <c r="I32" s="29">
        <f t="shared" si="11"/>
        <v>67475.08518215921</v>
      </c>
      <c r="K32" s="29">
        <f t="shared" si="12"/>
        <v>42004.675809080145</v>
      </c>
      <c r="L32" s="29">
        <f t="shared" si="13"/>
        <v>4672.63337745</v>
      </c>
      <c r="M32" s="29">
        <f t="shared" si="1"/>
        <v>39327.26453256146</v>
      </c>
      <c r="O32" s="29"/>
      <c r="P32" s="29"/>
      <c r="Q32" s="29"/>
      <c r="T32" s="12">
        <v>2036</v>
      </c>
      <c r="U32" s="15">
        <f t="shared" si="16"/>
        <v>19712391.798289806</v>
      </c>
    </row>
    <row r="33" spans="1:21" ht="11.25">
      <c r="A33" s="12">
        <v>30</v>
      </c>
      <c r="C33" s="29">
        <f t="shared" si="7"/>
        <v>169788.3461911385</v>
      </c>
      <c r="D33" s="29">
        <f t="shared" si="8"/>
        <v>5477.043425520596</v>
      </c>
      <c r="E33" s="29">
        <f t="shared" si="0"/>
        <v>172376.249209697</v>
      </c>
      <c r="G33" s="29">
        <f t="shared" si="9"/>
        <v>67475.08518215921</v>
      </c>
      <c r="H33" s="29">
        <f t="shared" si="10"/>
        <v>4202.05</v>
      </c>
      <c r="I33" s="29">
        <f t="shared" si="11"/>
        <v>66478.10172831177</v>
      </c>
      <c r="K33" s="29">
        <f t="shared" si="12"/>
        <v>39327.26453256146</v>
      </c>
      <c r="L33" s="29">
        <f t="shared" si="13"/>
        <v>4672.63337745</v>
      </c>
      <c r="M33" s="29">
        <f t="shared" si="1"/>
        <v>36522.67622040813</v>
      </c>
      <c r="O33" s="29"/>
      <c r="P33" s="29"/>
      <c r="Q33" s="29"/>
      <c r="T33" s="12">
        <v>2037</v>
      </c>
      <c r="U33" s="15">
        <f t="shared" si="16"/>
        <v>20895135.306187194</v>
      </c>
    </row>
    <row r="34" spans="1:21" ht="11.25">
      <c r="A34" s="12">
        <v>31</v>
      </c>
      <c r="C34" s="29">
        <f t="shared" si="7"/>
        <v>172376.249209697</v>
      </c>
      <c r="D34" s="29">
        <f t="shared" si="8"/>
        <v>5745.874973656567</v>
      </c>
      <c r="E34" s="29">
        <f t="shared" si="0"/>
        <v>174818.24607350107</v>
      </c>
      <c r="G34" s="29">
        <f t="shared" si="9"/>
        <v>66478.10172831177</v>
      </c>
      <c r="H34" s="29">
        <f t="shared" si="10"/>
        <v>4202.05</v>
      </c>
      <c r="I34" s="29">
        <f t="shared" si="11"/>
        <v>65433.76156040658</v>
      </c>
      <c r="K34" s="29">
        <f t="shared" si="12"/>
        <v>36522.67622040813</v>
      </c>
      <c r="L34" s="29">
        <f t="shared" si="13"/>
        <v>4672.63337745</v>
      </c>
      <c r="M34" s="29">
        <f t="shared" si="1"/>
        <v>33584.86996342752</v>
      </c>
      <c r="O34" s="29"/>
      <c r="P34" s="29"/>
      <c r="Q34" s="29"/>
      <c r="T34" s="12">
        <v>2038</v>
      </c>
      <c r="U34" s="15">
        <f t="shared" si="16"/>
        <v>22148843.424558427</v>
      </c>
    </row>
    <row r="35" spans="1:21" ht="11.25">
      <c r="A35" s="12">
        <v>32</v>
      </c>
      <c r="C35" s="29">
        <f t="shared" si="7"/>
        <v>174818.24607350107</v>
      </c>
      <c r="D35" s="29">
        <f t="shared" si="8"/>
        <v>6028.215381844864</v>
      </c>
      <c r="E35" s="29">
        <f t="shared" si="0"/>
        <v>177093.8973801475</v>
      </c>
      <c r="G35" s="29">
        <f t="shared" si="9"/>
        <v>65433.76156040658</v>
      </c>
      <c r="H35" s="29">
        <f t="shared" si="10"/>
        <v>4202.05</v>
      </c>
      <c r="I35" s="29">
        <f t="shared" si="11"/>
        <v>64339.81523452589</v>
      </c>
      <c r="K35" s="29">
        <f t="shared" si="12"/>
        <v>33584.86996342752</v>
      </c>
      <c r="L35" s="29">
        <f t="shared" si="13"/>
        <v>4672.63337745</v>
      </c>
      <c r="M35" s="29">
        <f t="shared" si="1"/>
        <v>30507.517909240327</v>
      </c>
      <c r="O35" s="29"/>
      <c r="P35" s="29"/>
      <c r="Q35" s="29"/>
      <c r="T35" s="12">
        <v>2039</v>
      </c>
      <c r="U35" s="15">
        <f t="shared" si="16"/>
        <v>23477774.030031934</v>
      </c>
    </row>
    <row r="36" spans="1:21" ht="11.25">
      <c r="A36" s="12">
        <v>33</v>
      </c>
      <c r="C36" s="29">
        <f t="shared" si="7"/>
        <v>177093.8973801475</v>
      </c>
      <c r="D36" s="29">
        <f t="shared" si="8"/>
        <v>6324.782049290982</v>
      </c>
      <c r="E36" s="29">
        <f t="shared" si="0"/>
        <v>179181.07545641356</v>
      </c>
      <c r="G36" s="29">
        <f t="shared" si="9"/>
        <v>64339.81523452589</v>
      </c>
      <c r="H36" s="29">
        <f t="shared" si="10"/>
        <v>4202.05</v>
      </c>
      <c r="I36" s="29">
        <f t="shared" si="11"/>
        <v>63193.906458165875</v>
      </c>
      <c r="K36" s="29">
        <f t="shared" si="12"/>
        <v>30507.517909240327</v>
      </c>
      <c r="L36" s="29">
        <f t="shared" si="13"/>
        <v>4672.63337745</v>
      </c>
      <c r="M36" s="29">
        <f t="shared" si="1"/>
        <v>27283.991632479243</v>
      </c>
      <c r="O36" s="29"/>
      <c r="P36" s="29"/>
      <c r="Q36" s="29"/>
      <c r="T36" s="12">
        <v>2040</v>
      </c>
      <c r="U36" s="15">
        <f t="shared" si="16"/>
        <v>24886440.47183385</v>
      </c>
    </row>
    <row r="37" spans="1:21" ht="11.25">
      <c r="A37" s="12">
        <v>34</v>
      </c>
      <c r="C37" s="29">
        <f t="shared" si="7"/>
        <v>179181.07545641356</v>
      </c>
      <c r="D37" s="29">
        <f t="shared" si="8"/>
        <v>6636.336128015317</v>
      </c>
      <c r="E37" s="29">
        <f t="shared" si="0"/>
        <v>181055.8404125779</v>
      </c>
      <c r="G37" s="29">
        <f t="shared" si="9"/>
        <v>63193.906458165875</v>
      </c>
      <c r="H37" s="29">
        <f t="shared" si="10"/>
        <v>4202.05</v>
      </c>
      <c r="I37" s="29">
        <f t="shared" si="11"/>
        <v>61993.567014928754</v>
      </c>
      <c r="K37" s="29">
        <f t="shared" si="12"/>
        <v>27283.991632479243</v>
      </c>
      <c r="L37" s="29">
        <f t="shared" si="13"/>
        <v>4672.63337745</v>
      </c>
      <c r="M37" s="29">
        <f t="shared" si="1"/>
        <v>23907.347857572007</v>
      </c>
      <c r="O37" s="29"/>
      <c r="P37" s="29"/>
      <c r="Q37" s="29"/>
      <c r="T37" s="12">
        <v>2041</v>
      </c>
      <c r="U37" s="15">
        <f t="shared" si="16"/>
        <v>26379626.900143884</v>
      </c>
    </row>
    <row r="38" spans="1:21" ht="11.25">
      <c r="A38" s="12">
        <v>35</v>
      </c>
      <c r="C38" s="29">
        <f t="shared" si="7"/>
        <v>181055.8404125779</v>
      </c>
      <c r="D38" s="29">
        <f t="shared" si="8"/>
        <v>6963.686169714535</v>
      </c>
      <c r="E38" s="29">
        <f t="shared" si="0"/>
        <v>182692.30666246085</v>
      </c>
      <c r="G38" s="29">
        <f t="shared" si="9"/>
        <v>61993.567014928754</v>
      </c>
      <c r="H38" s="29">
        <f t="shared" si="10"/>
        <v>4202.05</v>
      </c>
      <c r="I38" s="29">
        <f t="shared" si="11"/>
        <v>60736.211448137874</v>
      </c>
      <c r="K38" s="29">
        <f t="shared" si="12"/>
        <v>23907.347857572007</v>
      </c>
      <c r="L38" s="29">
        <f t="shared" si="13"/>
        <v>4672.63337745</v>
      </c>
      <c r="M38" s="29">
        <f t="shared" si="1"/>
        <v>20370.31350335668</v>
      </c>
      <c r="O38" s="29"/>
      <c r="P38" s="29"/>
      <c r="Q38" s="29"/>
      <c r="T38" s="12">
        <v>2042</v>
      </c>
      <c r="U38" s="15">
        <f t="shared" si="16"/>
        <v>27962404.51415252</v>
      </c>
    </row>
    <row r="39" spans="1:21" ht="11.25">
      <c r="A39" s="12">
        <v>36</v>
      </c>
      <c r="C39" s="29">
        <f t="shared" si="7"/>
        <v>182692.30666246085</v>
      </c>
      <c r="D39" s="29">
        <f t="shared" si="8"/>
        <v>7307.692266498434</v>
      </c>
      <c r="E39" s="29">
        <f t="shared" si="0"/>
        <v>184062.49896242932</v>
      </c>
      <c r="G39" s="29">
        <f t="shared" si="9"/>
        <v>60736.211448137874</v>
      </c>
      <c r="H39" s="29">
        <f t="shared" si="10"/>
        <v>4202.05</v>
      </c>
      <c r="I39" s="29">
        <f t="shared" si="11"/>
        <v>59419.131491924425</v>
      </c>
      <c r="K39" s="29">
        <f t="shared" si="12"/>
        <v>20370.31350335668</v>
      </c>
      <c r="L39" s="29">
        <f t="shared" si="13"/>
        <v>4672.63337745</v>
      </c>
      <c r="M39" s="29">
        <f t="shared" si="1"/>
        <v>16665.270017316125</v>
      </c>
      <c r="O39" s="29"/>
      <c r="P39" s="29"/>
      <c r="Q39" s="29"/>
      <c r="T39" s="12">
        <v>2043</v>
      </c>
      <c r="U39" s="15">
        <f t="shared" si="16"/>
        <v>29640148.785001673</v>
      </c>
    </row>
    <row r="40" spans="1:21" ht="11.25">
      <c r="A40" s="12">
        <v>37</v>
      </c>
      <c r="C40" s="29">
        <f t="shared" si="7"/>
        <v>184062.49896242932</v>
      </c>
      <c r="D40" s="29">
        <f t="shared" si="8"/>
        <v>7669.270790101222</v>
      </c>
      <c r="E40" s="29">
        <f t="shared" si="0"/>
        <v>185136.1968730435</v>
      </c>
      <c r="G40" s="29">
        <f t="shared" si="9"/>
        <v>59419.131491924425</v>
      </c>
      <c r="H40" s="29">
        <f t="shared" si="10"/>
        <v>4202.05</v>
      </c>
      <c r="I40" s="29">
        <f t="shared" si="11"/>
        <v>58039.49023779084</v>
      </c>
      <c r="K40" s="29">
        <f t="shared" si="12"/>
        <v>16665.270017316125</v>
      </c>
      <c r="L40" s="29">
        <f t="shared" si="13"/>
        <v>4672.63337745</v>
      </c>
      <c r="M40" s="29">
        <f t="shared" si="1"/>
        <v>12784.236965688642</v>
      </c>
      <c r="O40" s="29"/>
      <c r="P40" s="29"/>
      <c r="Q40" s="29"/>
      <c r="T40" s="12">
        <v>2044</v>
      </c>
      <c r="U40" s="15">
        <f t="shared" si="16"/>
        <v>31418557.712101776</v>
      </c>
    </row>
    <row r="41" spans="1:21" ht="11.25">
      <c r="A41" s="12">
        <v>38</v>
      </c>
      <c r="C41" s="29">
        <f t="shared" si="7"/>
        <v>185136.1968730435</v>
      </c>
      <c r="D41" s="29">
        <f t="shared" si="8"/>
        <v>8049.399864045369</v>
      </c>
      <c r="E41" s="29">
        <f t="shared" si="0"/>
        <v>185880.7663604677</v>
      </c>
      <c r="G41" s="29">
        <f t="shared" si="9"/>
        <v>58039.49023779084</v>
      </c>
      <c r="H41" s="29">
        <f t="shared" si="10"/>
        <v>4202.05</v>
      </c>
      <c r="I41" s="29">
        <f t="shared" si="11"/>
        <v>56594.31602408591</v>
      </c>
      <c r="K41" s="29">
        <f t="shared" si="12"/>
        <v>12784.236965688642</v>
      </c>
      <c r="L41" s="29">
        <f t="shared" si="13"/>
        <v>4672.63337745</v>
      </c>
      <c r="M41" s="29">
        <f t="shared" si="1"/>
        <v>8718.854844108853</v>
      </c>
      <c r="O41" s="29"/>
      <c r="P41" s="29"/>
      <c r="Q41" s="29"/>
      <c r="T41" s="12">
        <v>2045</v>
      </c>
      <c r="U41" s="15">
        <f t="shared" si="16"/>
        <v>33303671.174827885</v>
      </c>
    </row>
    <row r="42" spans="1:21" ht="11.25">
      <c r="A42" s="12">
        <v>39</v>
      </c>
      <c r="C42" s="29">
        <f t="shared" si="7"/>
        <v>185880.7663604677</v>
      </c>
      <c r="D42" s="29">
        <f t="shared" si="8"/>
        <v>8449.125743657623</v>
      </c>
      <c r="E42" s="29">
        <f t="shared" si="0"/>
        <v>186260.97701893232</v>
      </c>
      <c r="G42" s="29">
        <f t="shared" si="9"/>
        <v>56594.31602408591</v>
      </c>
      <c r="H42" s="29">
        <f t="shared" si="10"/>
        <v>4202.05</v>
      </c>
      <c r="I42" s="29">
        <f t="shared" si="11"/>
        <v>55080.49603522999</v>
      </c>
      <c r="K42" s="29">
        <f t="shared" si="12"/>
        <v>8718.854844108853</v>
      </c>
      <c r="L42" s="29">
        <f t="shared" si="13"/>
        <v>4672.63337745</v>
      </c>
      <c r="M42" s="29">
        <f t="shared" si="1"/>
        <v>4460.367071754024</v>
      </c>
      <c r="O42" s="29"/>
      <c r="P42" s="29"/>
      <c r="Q42" s="29"/>
      <c r="T42" s="12">
        <v>2046</v>
      </c>
      <c r="U42" s="15">
        <f t="shared" si="16"/>
        <v>35301891.44531756</v>
      </c>
    </row>
    <row r="43" spans="1:28" s="16" customFormat="1" ht="11.25">
      <c r="A43" s="16">
        <v>40</v>
      </c>
      <c r="C43" s="30">
        <f t="shared" si="7"/>
        <v>186260.97701893232</v>
      </c>
      <c r="D43" s="30">
        <f t="shared" si="8"/>
        <v>8869.570334234872</v>
      </c>
      <c r="E43" s="30">
        <f t="shared" si="0"/>
        <v>186238.80309309674</v>
      </c>
      <c r="G43" s="30">
        <f t="shared" si="9"/>
        <v>55080.49603522999</v>
      </c>
      <c r="H43" s="30">
        <f t="shared" si="10"/>
        <v>4202.05</v>
      </c>
      <c r="I43" s="30">
        <f t="shared" si="11"/>
        <v>53494.76959690342</v>
      </c>
      <c r="K43" s="30">
        <f t="shared" si="12"/>
        <v>4460.367071754024</v>
      </c>
      <c r="L43" s="30">
        <f t="shared" si="13"/>
        <v>4672.63337745</v>
      </c>
      <c r="M43" s="30">
        <f t="shared" si="1"/>
        <v>-0.3988697876588674</v>
      </c>
      <c r="O43" s="30"/>
      <c r="P43" s="30"/>
      <c r="Q43" s="30"/>
      <c r="T43" s="16">
        <v>2047</v>
      </c>
      <c r="U43" s="17">
        <f t="shared" si="16"/>
        <v>37420004.932036616</v>
      </c>
      <c r="V43" s="37"/>
      <c r="W43" s="37"/>
      <c r="X43" s="37"/>
      <c r="Y43" s="37"/>
      <c r="Z43" s="37"/>
      <c r="AA43" s="37"/>
      <c r="AB43" s="37"/>
    </row>
    <row r="44" spans="1:21" ht="11.25">
      <c r="A44" s="12">
        <v>41</v>
      </c>
      <c r="C44" s="29">
        <f t="shared" si="7"/>
        <v>186238.80309309674</v>
      </c>
      <c r="D44" s="29">
        <f t="shared" si="8"/>
        <v>9311.940154654836</v>
      </c>
      <c r="E44" s="29">
        <f t="shared" si="0"/>
        <v>185773.206085364</v>
      </c>
      <c r="G44" s="29">
        <f t="shared" si="9"/>
        <v>53494.76959690342</v>
      </c>
      <c r="H44" s="29">
        <f t="shared" si="10"/>
        <v>4202.05</v>
      </c>
      <c r="I44" s="29">
        <f t="shared" si="11"/>
        <v>51833.721152756334</v>
      </c>
      <c r="O44" s="29"/>
      <c r="P44" s="29"/>
      <c r="Q44" s="29"/>
      <c r="T44" s="12">
        <v>2048</v>
      </c>
      <c r="U44" s="15">
        <f t="shared" si="16"/>
        <v>39665205.22795881</v>
      </c>
    </row>
    <row r="45" spans="1:21" ht="11.25">
      <c r="A45" s="12">
        <v>42</v>
      </c>
      <c r="C45" s="29">
        <f t="shared" si="7"/>
        <v>185773.206085364</v>
      </c>
      <c r="D45" s="29">
        <f t="shared" si="8"/>
        <v>9777.53716238758</v>
      </c>
      <c r="E45" s="29">
        <f t="shared" si="0"/>
        <v>184819.89621203125</v>
      </c>
      <c r="G45" s="29">
        <f t="shared" si="9"/>
        <v>51833.721152756334</v>
      </c>
      <c r="H45" s="29">
        <f t="shared" si="10"/>
        <v>4202.05</v>
      </c>
      <c r="I45" s="29">
        <f t="shared" si="11"/>
        <v>50093.77290751226</v>
      </c>
      <c r="K45" s="29"/>
      <c r="L45" s="29"/>
      <c r="M45" s="29"/>
      <c r="O45" s="29"/>
      <c r="P45" s="29"/>
      <c r="Q45" s="29"/>
      <c r="T45" s="12">
        <v>2049</v>
      </c>
      <c r="U45" s="15">
        <f t="shared" si="16"/>
        <v>42045117.54163635</v>
      </c>
    </row>
    <row r="46" spans="1:21" ht="11.25">
      <c r="A46" s="12">
        <v>43</v>
      </c>
      <c r="C46" s="29">
        <f t="shared" si="7"/>
        <v>184819.89621203125</v>
      </c>
      <c r="D46" s="29">
        <f t="shared" si="8"/>
        <v>10267.772011779514</v>
      </c>
      <c r="E46" s="29">
        <f t="shared" si="0"/>
        <v>183331.06927032323</v>
      </c>
      <c r="G46" s="29">
        <f t="shared" si="9"/>
        <v>50093.77290751226</v>
      </c>
      <c r="H46" s="29">
        <f t="shared" si="10"/>
        <v>4202.05</v>
      </c>
      <c r="I46" s="29">
        <f t="shared" si="11"/>
        <v>48271.1771206191</v>
      </c>
      <c r="K46" s="29"/>
      <c r="L46" s="29"/>
      <c r="M46" s="29"/>
      <c r="O46" s="29"/>
      <c r="P46" s="29"/>
      <c r="Q46" s="29"/>
      <c r="T46" s="12">
        <v>2050</v>
      </c>
      <c r="U46" s="15">
        <f t="shared" si="16"/>
        <v>44567824.59413453</v>
      </c>
    </row>
    <row r="47" spans="1:21" ht="11.25">
      <c r="A47" s="12">
        <v>44</v>
      </c>
      <c r="C47" s="29">
        <f t="shared" si="7"/>
        <v>183331.06927032323</v>
      </c>
      <c r="D47" s="29">
        <f t="shared" si="8"/>
        <v>10784.180545313131</v>
      </c>
      <c r="E47" s="29">
        <f t="shared" si="0"/>
        <v>181255.11451535046</v>
      </c>
      <c r="G47" s="29">
        <f t="shared" si="9"/>
        <v>48271.1771206191</v>
      </c>
      <c r="H47" s="29">
        <f t="shared" si="10"/>
        <v>4202.05</v>
      </c>
      <c r="I47" s="29">
        <f t="shared" si="11"/>
        <v>46362.008033848506</v>
      </c>
      <c r="K47" s="29"/>
      <c r="L47" s="29"/>
      <c r="M47" s="29"/>
      <c r="O47" s="29"/>
      <c r="P47" s="29"/>
      <c r="Q47" s="29"/>
      <c r="T47" s="12">
        <v>2051</v>
      </c>
      <c r="U47" s="15">
        <f t="shared" si="16"/>
        <v>47241894.06978261</v>
      </c>
    </row>
    <row r="48" spans="1:21" ht="11.25">
      <c r="A48" s="12">
        <v>45</v>
      </c>
      <c r="C48" s="29">
        <f t="shared" si="7"/>
        <v>181255.11451535046</v>
      </c>
      <c r="D48" s="29">
        <f t="shared" si="8"/>
        <v>11328.444657209404</v>
      </c>
      <c r="E48" s="29">
        <f t="shared" si="0"/>
        <v>178536.2877976202</v>
      </c>
      <c r="G48" s="29">
        <f t="shared" si="9"/>
        <v>46362.008033848506</v>
      </c>
      <c r="H48" s="29">
        <f t="shared" si="10"/>
        <v>4202.05</v>
      </c>
      <c r="I48" s="29">
        <f t="shared" si="11"/>
        <v>44362.15341545631</v>
      </c>
      <c r="K48" s="29"/>
      <c r="L48" s="29"/>
      <c r="M48" s="29"/>
      <c r="O48" s="29"/>
      <c r="P48" s="29"/>
      <c r="Q48" s="29"/>
      <c r="T48" s="12">
        <v>2052</v>
      </c>
      <c r="U48" s="15">
        <f t="shared" si="16"/>
        <v>50076407.713969566</v>
      </c>
    </row>
    <row r="49" spans="1:21" ht="11.25">
      <c r="A49" s="12">
        <v>46</v>
      </c>
      <c r="C49" s="29">
        <f t="shared" si="7"/>
        <v>178536.2877976202</v>
      </c>
      <c r="D49" s="29">
        <f t="shared" si="8"/>
        <v>11902.419186508014</v>
      </c>
      <c r="E49" s="29">
        <f t="shared" si="0"/>
        <v>175114.34228149915</v>
      </c>
      <c r="G49" s="29">
        <f t="shared" si="9"/>
        <v>44362.15341545631</v>
      </c>
      <c r="H49" s="29">
        <f t="shared" si="10"/>
        <v>4202.05</v>
      </c>
      <c r="I49" s="29">
        <f t="shared" si="11"/>
        <v>42267.305702690486</v>
      </c>
      <c r="K49" s="29"/>
      <c r="L49" s="29"/>
      <c r="M49" s="29"/>
      <c r="O49" s="29"/>
      <c r="P49" s="29"/>
      <c r="Q49" s="29"/>
      <c r="T49" s="12">
        <v>2053</v>
      </c>
      <c r="U49" s="15">
        <f t="shared" si="16"/>
        <v>53080992.17680774</v>
      </c>
    </row>
    <row r="50" spans="1:21" ht="11.25">
      <c r="A50" s="12">
        <v>47</v>
      </c>
      <c r="C50" s="29">
        <f t="shared" si="7"/>
        <v>175114.34228149915</v>
      </c>
      <c r="D50" s="29">
        <f t="shared" si="8"/>
        <v>12508.167305821367</v>
      </c>
      <c r="E50" s="29">
        <f t="shared" si="0"/>
        <v>170924.106234049</v>
      </c>
      <c r="G50" s="29">
        <f t="shared" si="9"/>
        <v>42267.305702690486</v>
      </c>
      <c r="H50" s="29">
        <f t="shared" si="10"/>
        <v>4202.05</v>
      </c>
      <c r="I50" s="29">
        <f t="shared" si="11"/>
        <v>40072.95272356828</v>
      </c>
      <c r="K50" s="29"/>
      <c r="L50" s="29"/>
      <c r="M50" s="29"/>
      <c r="O50" s="29"/>
      <c r="P50" s="29"/>
      <c r="Q50" s="29"/>
      <c r="T50" s="12">
        <v>2054</v>
      </c>
      <c r="U50" s="15">
        <f t="shared" si="16"/>
        <v>56265851.70741621</v>
      </c>
    </row>
    <row r="51" spans="1:21" ht="11.25">
      <c r="A51" s="12">
        <v>48</v>
      </c>
      <c r="C51" s="29">
        <f t="shared" si="7"/>
        <v>170924.106234049</v>
      </c>
      <c r="D51" s="29">
        <f t="shared" si="8"/>
        <v>13148.008171849922</v>
      </c>
      <c r="E51" s="29">
        <f t="shared" si="0"/>
        <v>165894.9931083164</v>
      </c>
      <c r="G51" s="29">
        <f t="shared" si="9"/>
        <v>40072.95272356828</v>
      </c>
      <c r="H51" s="29">
        <f t="shared" si="10"/>
        <v>4202.05</v>
      </c>
      <c r="I51" s="29">
        <f t="shared" si="11"/>
        <v>37774.36797793778</v>
      </c>
      <c r="K51" s="29"/>
      <c r="L51" s="29"/>
      <c r="M51" s="29"/>
      <c r="O51" s="29"/>
      <c r="P51" s="29"/>
      <c r="Q51" s="29"/>
      <c r="T51" s="12">
        <v>2055</v>
      </c>
      <c r="U51" s="15">
        <f t="shared" si="16"/>
        <v>59641802.80986118</v>
      </c>
    </row>
    <row r="52" spans="1:21" ht="11.25">
      <c r="A52" s="12">
        <v>49</v>
      </c>
      <c r="C52" s="29">
        <f t="shared" si="7"/>
        <v>165894.9931083164</v>
      </c>
      <c r="D52" s="29">
        <f t="shared" si="8"/>
        <v>13824.582759026367</v>
      </c>
      <c r="E52" s="29">
        <f t="shared" si="0"/>
        <v>159950.42252193508</v>
      </c>
      <c r="G52" s="29">
        <f t="shared" si="9"/>
        <v>37774.36797793778</v>
      </c>
      <c r="H52" s="29">
        <f t="shared" si="10"/>
        <v>4202.05</v>
      </c>
      <c r="I52" s="29">
        <f t="shared" si="11"/>
        <v>35366.60045688982</v>
      </c>
      <c r="K52" s="29"/>
      <c r="L52" s="29"/>
      <c r="M52" s="29"/>
      <c r="O52" s="29"/>
      <c r="P52" s="29"/>
      <c r="Q52" s="29"/>
      <c r="T52" s="12">
        <v>2056</v>
      </c>
      <c r="U52" s="15">
        <f t="shared" si="16"/>
        <v>63220310.978452854</v>
      </c>
    </row>
    <row r="53" spans="1:21" ht="11.25">
      <c r="A53" s="12">
        <v>50</v>
      </c>
      <c r="C53" s="29">
        <f t="shared" si="7"/>
        <v>159950.42252193508</v>
      </c>
      <c r="D53" s="29">
        <f t="shared" si="8"/>
        <v>14540.947501994098</v>
      </c>
      <c r="E53" s="29">
        <f t="shared" si="0"/>
        <v>153007.12008973293</v>
      </c>
      <c r="G53" s="29">
        <f t="shared" si="9"/>
        <v>35366.60045688982</v>
      </c>
      <c r="H53" s="29">
        <f t="shared" si="10"/>
        <v>4202.05</v>
      </c>
      <c r="I53" s="29">
        <f t="shared" si="11"/>
        <v>32844.46397859209</v>
      </c>
      <c r="K53" s="29"/>
      <c r="L53" s="29"/>
      <c r="M53" s="29"/>
      <c r="O53" s="29"/>
      <c r="P53" s="29"/>
      <c r="Q53" s="29"/>
      <c r="T53" s="12">
        <v>2057</v>
      </c>
      <c r="U53" s="15">
        <f t="shared" si="16"/>
        <v>67013529.637160026</v>
      </c>
    </row>
    <row r="54" spans="1:21" ht="11.25">
      <c r="A54" s="12">
        <v>51</v>
      </c>
      <c r="C54" s="29">
        <f t="shared" si="7"/>
        <v>153007.12008973293</v>
      </c>
      <c r="D54" s="29">
        <f t="shared" si="8"/>
        <v>15300.712008973293</v>
      </c>
      <c r="E54" s="29">
        <f t="shared" si="0"/>
        <v>144974.24628502197</v>
      </c>
      <c r="G54" s="29">
        <f t="shared" si="9"/>
        <v>32844.46397859209</v>
      </c>
      <c r="H54" s="29">
        <f t="shared" si="10"/>
        <v>4202.05</v>
      </c>
      <c r="I54" s="29">
        <f t="shared" si="11"/>
        <v>30202.526017575216</v>
      </c>
      <c r="K54" s="29"/>
      <c r="L54" s="29"/>
      <c r="M54" s="29"/>
      <c r="O54" s="29"/>
      <c r="P54" s="29"/>
      <c r="Q54" s="29"/>
      <c r="T54" s="12">
        <v>2058</v>
      </c>
      <c r="U54" s="15">
        <f t="shared" si="16"/>
        <v>71034341.41538963</v>
      </c>
    </row>
    <row r="55" spans="1:21" ht="11.25">
      <c r="A55" s="12">
        <v>52</v>
      </c>
      <c r="C55" s="29">
        <f t="shared" si="7"/>
        <v>144974.24628502197</v>
      </c>
      <c r="D55" s="29">
        <f t="shared" si="8"/>
        <v>16108.249587224664</v>
      </c>
      <c r="E55" s="29">
        <f t="shared" si="0"/>
        <v>135752.27339633586</v>
      </c>
      <c r="G55" s="29">
        <f t="shared" si="9"/>
        <v>30202.526017575216</v>
      </c>
      <c r="H55" s="29">
        <f t="shared" si="10"/>
        <v>4202.05</v>
      </c>
      <c r="I55" s="29">
        <f t="shared" si="11"/>
        <v>27435.096003410043</v>
      </c>
      <c r="K55" s="29"/>
      <c r="L55" s="29"/>
      <c r="M55" s="29"/>
      <c r="O55" s="29"/>
      <c r="P55" s="29"/>
      <c r="Q55" s="29"/>
      <c r="T55" s="12">
        <v>2059</v>
      </c>
      <c r="U55" s="15">
        <f t="shared" si="16"/>
        <v>75296401.900313</v>
      </c>
    </row>
    <row r="56" spans="1:21" ht="11.25">
      <c r="A56" s="12">
        <v>53</v>
      </c>
      <c r="C56" s="29">
        <f t="shared" si="7"/>
        <v>135752.27339633586</v>
      </c>
      <c r="D56" s="29">
        <f t="shared" si="8"/>
        <v>16969.034174541983</v>
      </c>
      <c r="E56" s="29">
        <f t="shared" si="0"/>
        <v>125231.47220811984</v>
      </c>
      <c r="G56" s="29">
        <f t="shared" si="9"/>
        <v>27435.096003410043</v>
      </c>
      <c r="H56" s="29">
        <f t="shared" si="10"/>
        <v>4202.05</v>
      </c>
      <c r="I56" s="29">
        <f t="shared" si="11"/>
        <v>24536.213063572024</v>
      </c>
      <c r="K56" s="29"/>
      <c r="L56" s="29"/>
      <c r="M56" s="29"/>
      <c r="O56" s="29"/>
      <c r="P56" s="29"/>
      <c r="Q56" s="29"/>
      <c r="T56" s="12">
        <v>2060</v>
      </c>
      <c r="U56" s="15">
        <f t="shared" si="16"/>
        <v>79814186.01433179</v>
      </c>
    </row>
    <row r="57" spans="1:21" ht="11.25">
      <c r="A57" s="12">
        <v>54</v>
      </c>
      <c r="C57" s="29">
        <f t="shared" si="7"/>
        <v>125231.47220811984</v>
      </c>
      <c r="D57" s="29">
        <f t="shared" si="8"/>
        <v>17890.210315445693</v>
      </c>
      <c r="E57" s="29">
        <f t="shared" si="0"/>
        <v>113289.75682255985</v>
      </c>
      <c r="G57" s="29">
        <f t="shared" si="9"/>
        <v>24536.213063572024</v>
      </c>
      <c r="H57" s="29">
        <f t="shared" si="10"/>
        <v>4202.05</v>
      </c>
      <c r="I57" s="29">
        <f t="shared" si="11"/>
        <v>21499.633184091697</v>
      </c>
      <c r="K57" s="29"/>
      <c r="L57" s="29"/>
      <c r="M57" s="29"/>
      <c r="O57" s="29"/>
      <c r="P57" s="29"/>
      <c r="Q57" s="29"/>
      <c r="T57" s="12">
        <v>2061</v>
      </c>
      <c r="U57" s="15">
        <f t="shared" si="16"/>
        <v>84603037.1751917</v>
      </c>
    </row>
    <row r="58" spans="1:21" ht="11.25">
      <c r="A58" s="12">
        <v>55</v>
      </c>
      <c r="C58" s="29">
        <f t="shared" si="7"/>
        <v>113289.75682255985</v>
      </c>
      <c r="D58" s="29">
        <f t="shared" si="8"/>
        <v>18881.62613709331</v>
      </c>
      <c r="E58" s="29">
        <f t="shared" si="0"/>
        <v>99789.39413453815</v>
      </c>
      <c r="G58" s="29">
        <f t="shared" si="9"/>
        <v>21499.633184091697</v>
      </c>
      <c r="H58" s="29">
        <f t="shared" si="10"/>
        <v>4202.05</v>
      </c>
      <c r="I58" s="29">
        <f t="shared" si="11"/>
        <v>18318.815760336056</v>
      </c>
      <c r="K58" s="29"/>
      <c r="L58" s="29"/>
      <c r="M58" s="29"/>
      <c r="O58" s="29"/>
      <c r="P58" s="29"/>
      <c r="Q58" s="29"/>
      <c r="T58" s="12">
        <v>2062</v>
      </c>
      <c r="U58" s="15">
        <f t="shared" si="16"/>
        <v>89679219.4057032</v>
      </c>
    </row>
    <row r="59" spans="1:21" ht="11.25">
      <c r="A59" s="12">
        <v>56</v>
      </c>
      <c r="C59" s="29">
        <f t="shared" si="7"/>
        <v>99789.39413453815</v>
      </c>
      <c r="D59" s="29">
        <f t="shared" si="8"/>
        <v>19957.87882690763</v>
      </c>
      <c r="E59" s="29">
        <f t="shared" si="0"/>
        <v>84571.51152902108</v>
      </c>
      <c r="G59" s="29">
        <f t="shared" si="9"/>
        <v>18318.815760336056</v>
      </c>
      <c r="H59" s="29">
        <f t="shared" si="10"/>
        <v>4202.05</v>
      </c>
      <c r="I59" s="29">
        <f t="shared" si="11"/>
        <v>14986.909508952021</v>
      </c>
      <c r="K59" s="29"/>
      <c r="L59" s="29"/>
      <c r="M59" s="29"/>
      <c r="O59" s="29"/>
      <c r="P59" s="29"/>
      <c r="Q59" s="29"/>
      <c r="T59" s="12">
        <v>2063</v>
      </c>
      <c r="U59" s="15">
        <f t="shared" si="16"/>
        <v>95059972.5700454</v>
      </c>
    </row>
    <row r="60" spans="1:21" ht="11.25">
      <c r="A60" s="12">
        <v>57</v>
      </c>
      <c r="C60" s="29">
        <f t="shared" si="7"/>
        <v>84571.51152902108</v>
      </c>
      <c r="D60" s="29">
        <f t="shared" si="8"/>
        <v>21142.87788225527</v>
      </c>
      <c r="E60" s="29">
        <f t="shared" si="0"/>
        <v>67445.78044439432</v>
      </c>
      <c r="G60" s="29">
        <f t="shared" si="9"/>
        <v>14986.909508952021</v>
      </c>
      <c r="H60" s="29">
        <f t="shared" si="10"/>
        <v>4202.05</v>
      </c>
      <c r="I60" s="29">
        <f t="shared" si="11"/>
        <v>11496.737710627243</v>
      </c>
      <c r="K60" s="29"/>
      <c r="L60" s="29"/>
      <c r="M60" s="29"/>
      <c r="O60" s="29"/>
      <c r="P60" s="29"/>
      <c r="Q60" s="29"/>
      <c r="T60" s="12">
        <v>2064</v>
      </c>
      <c r="U60" s="15">
        <f t="shared" si="16"/>
        <v>100763570.92424813</v>
      </c>
    </row>
    <row r="61" spans="1:21" ht="11.25">
      <c r="A61" s="12">
        <v>58</v>
      </c>
      <c r="C61" s="29">
        <f t="shared" si="7"/>
        <v>67445.78044439432</v>
      </c>
      <c r="D61" s="29">
        <f t="shared" si="8"/>
        <v>22481.926814798106</v>
      </c>
      <c r="E61" s="29">
        <f t="shared" si="0"/>
        <v>48167.528200704946</v>
      </c>
      <c r="G61" s="29">
        <f t="shared" si="9"/>
        <v>11496.737710627243</v>
      </c>
      <c r="H61" s="29">
        <f t="shared" si="10"/>
        <v>4202.05</v>
      </c>
      <c r="I61" s="29">
        <f t="shared" si="11"/>
        <v>7840.782751882039</v>
      </c>
      <c r="K61" s="29"/>
      <c r="L61" s="29"/>
      <c r="M61" s="29"/>
      <c r="O61" s="29"/>
      <c r="P61" s="29"/>
      <c r="Q61" s="29"/>
      <c r="T61" s="12">
        <v>2065</v>
      </c>
      <c r="U61" s="15">
        <f t="shared" si="16"/>
        <v>106809385.17970303</v>
      </c>
    </row>
    <row r="62" spans="1:21" ht="11.25">
      <c r="A62" s="12">
        <v>59</v>
      </c>
      <c r="C62" s="29">
        <f t="shared" si="7"/>
        <v>48167.528200704946</v>
      </c>
      <c r="D62" s="29">
        <f t="shared" si="8"/>
        <v>24083.764100352473</v>
      </c>
      <c r="E62" s="29">
        <f t="shared" si="0"/>
        <v>26371.721689885962</v>
      </c>
      <c r="G62" s="29">
        <f t="shared" si="9"/>
        <v>7840.782751882039</v>
      </c>
      <c r="H62" s="29">
        <f t="shared" si="10"/>
        <v>4202.05</v>
      </c>
      <c r="I62" s="29">
        <f t="shared" si="11"/>
        <v>4011.169932596436</v>
      </c>
      <c r="K62" s="29"/>
      <c r="L62" s="29"/>
      <c r="M62" s="29"/>
      <c r="O62" s="29"/>
      <c r="P62" s="29"/>
      <c r="Q62" s="29"/>
      <c r="T62" s="12">
        <v>2066</v>
      </c>
      <c r="U62" s="15">
        <f t="shared" si="16"/>
        <v>113217948.29048522</v>
      </c>
    </row>
    <row r="63" spans="1:28" s="16" customFormat="1" ht="11.25">
      <c r="A63" s="16">
        <v>60</v>
      </c>
      <c r="C63" s="30">
        <f t="shared" si="7"/>
        <v>26371.721689885962</v>
      </c>
      <c r="D63" s="30">
        <f>+C63/(60-A62)+1253</f>
        <v>27624.721689885962</v>
      </c>
      <c r="E63" s="30">
        <f t="shared" si="0"/>
        <v>-0.3432197304141482</v>
      </c>
      <c r="G63" s="30">
        <f t="shared" si="9"/>
        <v>4011.169932596436</v>
      </c>
      <c r="H63" s="30">
        <f>+H62</f>
        <v>4202.05</v>
      </c>
      <c r="I63" s="30">
        <f t="shared" si="11"/>
        <v>-0.3494956052331304</v>
      </c>
      <c r="K63" s="30"/>
      <c r="L63" s="30"/>
      <c r="M63" s="30"/>
      <c r="O63" s="30"/>
      <c r="P63" s="30"/>
      <c r="Q63" s="30"/>
      <c r="T63" s="16">
        <v>2067</v>
      </c>
      <c r="U63" s="17">
        <f t="shared" si="16"/>
        <v>120011025.18791434</v>
      </c>
      <c r="V63" s="37"/>
      <c r="W63" s="37"/>
      <c r="X63" s="37"/>
      <c r="Y63" s="37"/>
      <c r="Z63" s="37"/>
      <c r="AA63" s="37"/>
      <c r="AB63" s="37"/>
    </row>
    <row r="65" spans="1:26" ht="11.25">
      <c r="A65" s="38" t="s">
        <v>33</v>
      </c>
      <c r="B65" s="14"/>
      <c r="C65" s="40"/>
      <c r="D65" s="31">
        <f>SUM(D4:D63)</f>
        <v>479454.42483985994</v>
      </c>
      <c r="H65" s="31">
        <f>SUM(H4:H63)</f>
        <v>252122.99999999974</v>
      </c>
      <c r="L65" s="31">
        <f>SUM(L4:L63)</f>
        <v>186905.3350979999</v>
      </c>
      <c r="P65" s="31">
        <f>SUM(P4:P63)</f>
        <v>130393.81354999996</v>
      </c>
      <c r="Z65" s="31">
        <f>SUM(Z4:Z63)</f>
        <v>142534.96951594544</v>
      </c>
    </row>
    <row r="66" spans="1:26" ht="11.25">
      <c r="A66" s="39" t="s">
        <v>35</v>
      </c>
      <c r="B66" s="14"/>
      <c r="C66" s="40"/>
      <c r="D66" s="32">
        <f>+D65/$C$4</f>
        <v>5.776559335419999</v>
      </c>
      <c r="H66" s="32">
        <f>+H65/$C$4</f>
        <v>3.0376265060240932</v>
      </c>
      <c r="L66" s="32">
        <f>+L65/$C$4</f>
        <v>2.251871507204818</v>
      </c>
      <c r="P66" s="32">
        <f>+P65/$C$4</f>
        <v>1.5710098018072285</v>
      </c>
      <c r="Z66" s="32">
        <f>+Z65/$C$4</f>
        <v>1.7172887893487403</v>
      </c>
    </row>
    <row r="72" ht="11.25">
      <c r="K72" s="28" t="s">
        <v>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">
      <selection activeCell="N38" sqref="N38"/>
    </sheetView>
  </sheetViews>
  <sheetFormatPr defaultColWidth="9.140625" defaultRowHeight="12.75"/>
  <cols>
    <col min="2" max="2" width="13.7109375" style="0" customWidth="1"/>
    <col min="3" max="3" width="28.00390625" style="0" customWidth="1"/>
    <col min="5" max="5" width="11.00390625" style="0" customWidth="1"/>
    <col min="7" max="7" width="11.8515625" style="0" customWidth="1"/>
    <col min="9" max="9" width="9.28125" style="0" bestFit="1" customWidth="1"/>
  </cols>
  <sheetData>
    <row r="1" spans="1:18" ht="12.75">
      <c r="A1" s="5" t="s">
        <v>40</v>
      </c>
      <c r="D1" s="4">
        <v>1999</v>
      </c>
      <c r="E1" s="4">
        <v>2000</v>
      </c>
      <c r="F1" s="4">
        <v>2001</v>
      </c>
      <c r="G1" s="4">
        <v>2002</v>
      </c>
      <c r="H1" s="4">
        <v>2003</v>
      </c>
      <c r="I1" s="4">
        <v>2004</v>
      </c>
      <c r="J1" s="4">
        <v>2005</v>
      </c>
      <c r="K1" s="4">
        <v>2006</v>
      </c>
      <c r="L1" s="4" t="s">
        <v>5</v>
      </c>
      <c r="M1" s="4" t="s">
        <v>6</v>
      </c>
      <c r="O1" s="5" t="s">
        <v>7</v>
      </c>
      <c r="P1" s="4" t="s">
        <v>8</v>
      </c>
      <c r="Q1" s="4" t="s">
        <v>9</v>
      </c>
      <c r="R1" s="4" t="s">
        <v>10</v>
      </c>
    </row>
    <row r="2" spans="4:13" ht="12.75">
      <c r="D2" s="4"/>
      <c r="E2" s="4"/>
      <c r="F2" s="4"/>
      <c r="G2" s="4"/>
      <c r="H2" s="4"/>
      <c r="I2" s="4"/>
      <c r="J2" s="4"/>
      <c r="K2" s="4"/>
      <c r="L2" s="4"/>
      <c r="M2" s="4"/>
    </row>
    <row r="3" spans="1:18" ht="12.75">
      <c r="A3" s="5" t="s">
        <v>15</v>
      </c>
      <c r="D3" s="1">
        <v>-77.3</v>
      </c>
      <c r="E3" s="1">
        <v>-81.5</v>
      </c>
      <c r="F3" s="1">
        <v>-135</v>
      </c>
      <c r="G3" s="1">
        <v>-166.8</v>
      </c>
      <c r="H3" s="1">
        <v>-170</v>
      </c>
      <c r="I3" s="1">
        <v>-82.7</v>
      </c>
      <c r="J3" s="1">
        <v>-106.6</v>
      </c>
      <c r="K3" s="1">
        <v>-85.5</v>
      </c>
      <c r="L3" s="1">
        <v>-55.4</v>
      </c>
      <c r="M3" s="1">
        <v>-57.9</v>
      </c>
      <c r="O3" s="8">
        <f>AVERAGE(D3:M3)</f>
        <v>-101.87</v>
      </c>
      <c r="P3" s="8">
        <f>MIN(D3:M3)</f>
        <v>-170</v>
      </c>
      <c r="Q3" s="8">
        <f>MAX(D3:M3)</f>
        <v>-55.4</v>
      </c>
      <c r="R3" s="8">
        <f>-P3+Q3</f>
        <v>114.6</v>
      </c>
    </row>
    <row r="4" spans="1:13" ht="12.75">
      <c r="A4" s="5" t="s">
        <v>11</v>
      </c>
      <c r="D4">
        <v>340.5</v>
      </c>
      <c r="E4">
        <v>405.4</v>
      </c>
      <c r="F4">
        <v>591.5</v>
      </c>
      <c r="G4">
        <v>702.3</v>
      </c>
      <c r="H4">
        <v>775</v>
      </c>
      <c r="I4">
        <v>855.1</v>
      </c>
      <c r="J4">
        <v>888.6</v>
      </c>
      <c r="K4">
        <v>951.5</v>
      </c>
      <c r="L4">
        <v>1019.4</v>
      </c>
      <c r="M4">
        <v>1095.2</v>
      </c>
    </row>
    <row r="5" spans="1:17" ht="12.75">
      <c r="A5" s="5" t="s">
        <v>12</v>
      </c>
      <c r="M5" s="1">
        <v>83</v>
      </c>
      <c r="O5" s="7">
        <f>+M5/M4*100</f>
        <v>7.578524470416362</v>
      </c>
      <c r="P5" s="5" t="s">
        <v>13</v>
      </c>
      <c r="Q5" s="5" t="s">
        <v>14</v>
      </c>
    </row>
    <row r="6" spans="1:18" ht="12.75">
      <c r="A6" s="5" t="s">
        <v>16</v>
      </c>
      <c r="M6" s="2">
        <f>+M4/28.4*100</f>
        <v>3856.3380281690143</v>
      </c>
      <c r="O6" s="7">
        <f>+M5/M6*100</f>
        <v>2.152300949598247</v>
      </c>
      <c r="P6" s="5" t="s">
        <v>13</v>
      </c>
      <c r="Q6" s="5" t="s">
        <v>17</v>
      </c>
      <c r="R6" s="5"/>
    </row>
    <row r="7" spans="1:17" ht="12.75">
      <c r="A7" s="5" t="s">
        <v>41</v>
      </c>
      <c r="M7" s="2">
        <f>+M6*0.424</f>
        <v>1635.0873239436619</v>
      </c>
      <c r="O7" s="7">
        <f>+M5/M7*100</f>
        <v>5.076181484901525</v>
      </c>
      <c r="P7" s="5" t="s">
        <v>13</v>
      </c>
      <c r="Q7" s="5" t="s">
        <v>23</v>
      </c>
    </row>
    <row r="10" spans="2:17" ht="12.75">
      <c r="B10" s="18" t="s">
        <v>24</v>
      </c>
      <c r="E10" s="18" t="s">
        <v>42</v>
      </c>
      <c r="F10" s="18" t="s">
        <v>20</v>
      </c>
      <c r="O10" s="53" t="s">
        <v>17</v>
      </c>
      <c r="P10" s="54">
        <f>100%-Q10</f>
        <v>0.978</v>
      </c>
      <c r="Q10" s="55">
        <v>0.022</v>
      </c>
    </row>
    <row r="11" spans="1:17" ht="12.75">
      <c r="A11" s="10">
        <v>1996</v>
      </c>
      <c r="B11" s="11">
        <v>14.780957939942269</v>
      </c>
      <c r="E11" s="51">
        <v>7771412</v>
      </c>
      <c r="F11" s="10"/>
      <c r="O11" s="53" t="s">
        <v>23</v>
      </c>
      <c r="P11" s="54">
        <f>100%-Q11</f>
        <v>0.949</v>
      </c>
      <c r="Q11" s="55">
        <v>0.051</v>
      </c>
    </row>
    <row r="12" spans="1:17" ht="12.75">
      <c r="A12" s="10">
        <v>1997</v>
      </c>
      <c r="B12" s="11">
        <v>7.592640118624971</v>
      </c>
      <c r="E12" s="51">
        <v>8179618.7</v>
      </c>
      <c r="F12" s="11">
        <f>+E12/E11*100-100</f>
        <v>5.2526709431953975</v>
      </c>
      <c r="O12" s="53" t="s">
        <v>14</v>
      </c>
      <c r="P12" s="54">
        <f>100%-Q12</f>
        <v>0.924</v>
      </c>
      <c r="Q12" s="55">
        <v>0.076</v>
      </c>
    </row>
    <row r="13" spans="1:6" ht="12.75">
      <c r="A13" s="10">
        <v>1998</v>
      </c>
      <c r="B13" s="11">
        <v>10.236299165035064</v>
      </c>
      <c r="E13" s="51">
        <v>8737757.2</v>
      </c>
      <c r="F13" s="11">
        <f aca="true" t="shared" si="0" ref="F13:F22">+E13/E12*100-100</f>
        <v>6.823527116245629</v>
      </c>
    </row>
    <row r="14" spans="1:6" ht="12.75">
      <c r="A14" s="10">
        <v>1999</v>
      </c>
      <c r="B14" s="11">
        <v>4.22312636771764</v>
      </c>
      <c r="E14" s="51">
        <v>9061032.2</v>
      </c>
      <c r="F14" s="11">
        <f t="shared" si="0"/>
        <v>3.6997480314513638</v>
      </c>
    </row>
    <row r="15" spans="1:6" ht="12.75">
      <c r="A15" s="10">
        <v>2000</v>
      </c>
      <c r="B15" s="11">
        <v>5.208196666950201</v>
      </c>
      <c r="E15" s="51">
        <v>9389041</v>
      </c>
      <c r="F15" s="11">
        <f t="shared" si="0"/>
        <v>3.6199937574441066</v>
      </c>
    </row>
    <row r="16" spans="1:6" ht="12.75">
      <c r="A16" s="10">
        <v>2001</v>
      </c>
      <c r="B16" s="11">
        <v>7.447803253197918</v>
      </c>
      <c r="E16" s="51">
        <v>9555801.9</v>
      </c>
      <c r="F16" s="11">
        <f t="shared" si="0"/>
        <v>1.7761228223414918</v>
      </c>
    </row>
    <row r="17" spans="1:6" ht="12.75">
      <c r="A17" s="10">
        <v>2002</v>
      </c>
      <c r="B17" s="11">
        <v>4.770739397010644</v>
      </c>
      <c r="E17" s="51">
        <v>10008432.5</v>
      </c>
      <c r="F17" s="11">
        <f t="shared" si="0"/>
        <v>4.7367097469862784</v>
      </c>
    </row>
    <row r="18" spans="1:6" ht="12.75">
      <c r="A18" s="10">
        <v>2003</v>
      </c>
      <c r="B18" s="11">
        <v>4.572169165146377</v>
      </c>
      <c r="E18" s="51">
        <v>10367365.6</v>
      </c>
      <c r="F18" s="11">
        <f t="shared" si="0"/>
        <v>3.5863068467514694</v>
      </c>
    </row>
    <row r="19" spans="1:6" ht="12.75">
      <c r="A19" s="10">
        <v>2004</v>
      </c>
      <c r="B19" s="11">
        <v>9.221647504375056</v>
      </c>
      <c r="E19" s="51">
        <v>10890354.4</v>
      </c>
      <c r="F19" s="11">
        <f t="shared" si="0"/>
        <v>5.044567927651755</v>
      </c>
    </row>
    <row r="20" spans="1:6" ht="12.75">
      <c r="A20" s="10">
        <v>2005</v>
      </c>
      <c r="B20" s="11">
        <v>6.007612721786074</v>
      </c>
      <c r="E20" s="51">
        <v>11439140</v>
      </c>
      <c r="F20" s="11">
        <f t="shared" si="0"/>
        <v>5.039189541894061</v>
      </c>
    </row>
    <row r="21" spans="1:15" ht="12.75">
      <c r="A21" s="10">
        <v>2006</v>
      </c>
      <c r="B21" s="11">
        <v>7.7677855075067015</v>
      </c>
      <c r="E21" s="51">
        <v>11904729.8</v>
      </c>
      <c r="F21" s="11">
        <f t="shared" si="0"/>
        <v>4.070146881671178</v>
      </c>
      <c r="N21" s="53" t="s">
        <v>44</v>
      </c>
      <c r="O21" s="56"/>
    </row>
    <row r="22" spans="1:6" ht="12.75">
      <c r="A22" s="10">
        <v>2007</v>
      </c>
      <c r="B22" s="11">
        <v>10.44027911067215</v>
      </c>
      <c r="E22" s="51">
        <v>12328223.3</v>
      </c>
      <c r="F22" s="11">
        <f t="shared" si="0"/>
        <v>3.557354993474931</v>
      </c>
    </row>
    <row r="24" spans="2:7" ht="12.75">
      <c r="B24" s="11">
        <f>AVERAGE(B11:B22)</f>
        <v>7.689104743163756</v>
      </c>
      <c r="C24" s="5" t="s">
        <v>18</v>
      </c>
      <c r="F24" s="11">
        <f>AVERAGE(F12:F22)</f>
        <v>4.291485328100697</v>
      </c>
      <c r="G24" s="5" t="s">
        <v>21</v>
      </c>
    </row>
    <row r="26" spans="6:8" ht="12.75">
      <c r="F26" s="52">
        <f>+(B24+F24)/2</f>
        <v>5.990295035632226</v>
      </c>
      <c r="G26" s="3" t="s">
        <v>43</v>
      </c>
      <c r="H26" s="3"/>
    </row>
    <row r="30" spans="4:5" ht="12.75">
      <c r="D30" s="5"/>
      <c r="E30" s="5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F125"/>
  <sheetViews>
    <sheetView workbookViewId="0" topLeftCell="A88">
      <selection activeCell="E133" sqref="E133"/>
    </sheetView>
  </sheetViews>
  <sheetFormatPr defaultColWidth="9.140625" defaultRowHeight="12.75"/>
  <sheetData>
    <row r="7" spans="1:5" ht="12.75">
      <c r="A7" s="19" t="s">
        <v>4</v>
      </c>
      <c r="B7" s="20" t="s">
        <v>25</v>
      </c>
      <c r="C7" t="s">
        <v>36</v>
      </c>
      <c r="D7" t="s">
        <v>24</v>
      </c>
      <c r="E7" t="s">
        <v>26</v>
      </c>
    </row>
    <row r="8" spans="1:5" ht="12.75">
      <c r="A8" s="21">
        <v>36220</v>
      </c>
      <c r="B8" s="22">
        <v>4.340833333333333</v>
      </c>
      <c r="C8" s="6">
        <f>AVERAGE(B8:B117)</f>
        <v>4.475009673659673</v>
      </c>
      <c r="E8" s="6">
        <f>AVERAGE(D8:D117)</f>
        <v>4.74742268041237</v>
      </c>
    </row>
    <row r="9" spans="1:5" ht="12.75">
      <c r="A9" s="21">
        <v>36251</v>
      </c>
      <c r="B9" s="22">
        <v>4.180833333333333</v>
      </c>
      <c r="C9" s="6">
        <f>+C8</f>
        <v>4.475009673659673</v>
      </c>
      <c r="E9" s="6">
        <f>+E8</f>
        <v>4.74742268041237</v>
      </c>
    </row>
    <row r="10" spans="1:5" ht="12.75">
      <c r="A10" s="21">
        <v>36281</v>
      </c>
      <c r="B10" s="22">
        <v>4.339166666666666</v>
      </c>
      <c r="C10" s="6">
        <f aca="true" t="shared" si="0" ref="C10:C73">+C9</f>
        <v>4.475009673659673</v>
      </c>
      <c r="E10" s="6">
        <f aca="true" t="shared" si="1" ref="E10:E73">+E9</f>
        <v>4.74742268041237</v>
      </c>
    </row>
    <row r="11" spans="1:5" ht="12.75">
      <c r="A11" s="21">
        <v>36312</v>
      </c>
      <c r="B11" s="22">
        <v>4.663333333333333</v>
      </c>
      <c r="C11" s="6">
        <f t="shared" si="0"/>
        <v>4.475009673659673</v>
      </c>
      <c r="E11" s="6">
        <f t="shared" si="1"/>
        <v>4.74742268041237</v>
      </c>
    </row>
    <row r="12" spans="1:5" ht="12.75">
      <c r="A12" s="21">
        <v>36342</v>
      </c>
      <c r="B12" s="22">
        <v>5.005</v>
      </c>
      <c r="C12" s="6">
        <f t="shared" si="0"/>
        <v>4.475009673659673</v>
      </c>
      <c r="E12" s="6">
        <f t="shared" si="1"/>
        <v>4.74742268041237</v>
      </c>
    </row>
    <row r="13" spans="1:5" ht="12.75">
      <c r="A13" s="21">
        <v>36373</v>
      </c>
      <c r="B13" s="22">
        <v>5.239166666666667</v>
      </c>
      <c r="C13" s="6">
        <f t="shared" si="0"/>
        <v>4.475009673659673</v>
      </c>
      <c r="E13" s="6">
        <f t="shared" si="1"/>
        <v>4.74742268041237</v>
      </c>
    </row>
    <row r="14" spans="1:5" ht="12.75">
      <c r="A14" s="21">
        <v>36404</v>
      </c>
      <c r="B14" s="22">
        <v>5.39</v>
      </c>
      <c r="C14" s="6">
        <f t="shared" si="0"/>
        <v>4.475009673659673</v>
      </c>
      <c r="E14" s="6">
        <f t="shared" si="1"/>
        <v>4.74742268041237</v>
      </c>
    </row>
    <row r="15" spans="1:5" ht="12.75">
      <c r="A15" s="21">
        <v>36434</v>
      </c>
      <c r="B15" s="22">
        <v>5.64</v>
      </c>
      <c r="C15" s="6">
        <f t="shared" si="0"/>
        <v>4.475009673659673</v>
      </c>
      <c r="E15" s="6">
        <f t="shared" si="1"/>
        <v>4.74742268041237</v>
      </c>
    </row>
    <row r="16" spans="1:5" ht="12.75">
      <c r="A16" s="21">
        <v>36465</v>
      </c>
      <c r="B16" s="22">
        <v>5.3575</v>
      </c>
      <c r="C16" s="6">
        <f t="shared" si="0"/>
        <v>4.475009673659673</v>
      </c>
      <c r="E16" s="6">
        <f t="shared" si="1"/>
        <v>4.74742268041237</v>
      </c>
    </row>
    <row r="17" spans="1:5" ht="12.75">
      <c r="A17" s="23">
        <v>36495</v>
      </c>
      <c r="B17" s="24">
        <v>5.421666666666667</v>
      </c>
      <c r="C17" s="6">
        <f t="shared" si="0"/>
        <v>4.475009673659673</v>
      </c>
      <c r="E17" s="6">
        <f t="shared" si="1"/>
        <v>4.74742268041237</v>
      </c>
    </row>
    <row r="18" spans="1:5" ht="12.75">
      <c r="A18" s="21">
        <v>36526</v>
      </c>
      <c r="B18" s="22">
        <v>5.793333333333334</v>
      </c>
      <c r="C18" s="6">
        <f t="shared" si="0"/>
        <v>4.475009673659673</v>
      </c>
      <c r="E18" s="6">
        <f t="shared" si="1"/>
        <v>4.74742268041237</v>
      </c>
    </row>
    <row r="19" spans="1:5" ht="12.75">
      <c r="A19" s="21">
        <v>36557</v>
      </c>
      <c r="B19" s="22">
        <v>5.770833333333333</v>
      </c>
      <c r="C19" s="6">
        <f t="shared" si="0"/>
        <v>4.475009673659673</v>
      </c>
      <c r="E19" s="6">
        <f t="shared" si="1"/>
        <v>4.74742268041237</v>
      </c>
    </row>
    <row r="20" spans="1:5" ht="12.75">
      <c r="A20" s="21">
        <v>36586</v>
      </c>
      <c r="B20" s="22">
        <v>5.589166666666667</v>
      </c>
      <c r="C20" s="6">
        <f t="shared" si="0"/>
        <v>4.475009673659673</v>
      </c>
      <c r="E20" s="6">
        <f t="shared" si="1"/>
        <v>4.74742268041237</v>
      </c>
    </row>
    <row r="21" spans="1:5" ht="12.75">
      <c r="A21" s="21">
        <v>36617</v>
      </c>
      <c r="B21" s="22">
        <v>5.484166666666667</v>
      </c>
      <c r="C21" s="6">
        <f t="shared" si="0"/>
        <v>4.475009673659673</v>
      </c>
      <c r="D21" s="25">
        <v>6.34</v>
      </c>
      <c r="E21" s="6">
        <f t="shared" si="1"/>
        <v>4.74742268041237</v>
      </c>
    </row>
    <row r="22" spans="1:5" ht="12.75">
      <c r="A22" s="21">
        <v>36647</v>
      </c>
      <c r="B22" s="22">
        <v>5.64</v>
      </c>
      <c r="C22" s="6">
        <f t="shared" si="0"/>
        <v>4.475009673659673</v>
      </c>
      <c r="D22" s="6">
        <v>6.33</v>
      </c>
      <c r="E22" s="6">
        <f t="shared" si="1"/>
        <v>4.74742268041237</v>
      </c>
    </row>
    <row r="23" spans="1:5" ht="12.75">
      <c r="A23" s="21">
        <v>36678</v>
      </c>
      <c r="B23" s="22">
        <v>5.469166666666666</v>
      </c>
      <c r="C23" s="6">
        <f t="shared" si="0"/>
        <v>4.475009673659673</v>
      </c>
      <c r="D23" s="6">
        <v>6.55</v>
      </c>
      <c r="E23" s="6">
        <f t="shared" si="1"/>
        <v>4.74742268041237</v>
      </c>
    </row>
    <row r="24" spans="1:5" ht="12.75">
      <c r="A24" s="21">
        <v>36708</v>
      </c>
      <c r="B24" s="22">
        <v>5.554166666666667</v>
      </c>
      <c r="C24" s="6">
        <f t="shared" si="0"/>
        <v>4.475009673659673</v>
      </c>
      <c r="D24" s="6">
        <v>6.87</v>
      </c>
      <c r="E24" s="6">
        <f t="shared" si="1"/>
        <v>4.74742268041237</v>
      </c>
    </row>
    <row r="25" spans="1:5" ht="12.75">
      <c r="A25" s="21">
        <v>36739</v>
      </c>
      <c r="B25" s="22">
        <v>5.5075</v>
      </c>
      <c r="C25" s="6">
        <f t="shared" si="0"/>
        <v>4.475009673659673</v>
      </c>
      <c r="D25" s="6">
        <v>6.99</v>
      </c>
      <c r="E25" s="6">
        <f t="shared" si="1"/>
        <v>4.74742268041237</v>
      </c>
    </row>
    <row r="26" spans="1:5" ht="12.75">
      <c r="A26" s="21">
        <v>36770</v>
      </c>
      <c r="B26" s="22">
        <v>5.5616666666666665</v>
      </c>
      <c r="C26" s="6">
        <f t="shared" si="0"/>
        <v>4.475009673659673</v>
      </c>
      <c r="D26" s="6">
        <v>7</v>
      </c>
      <c r="E26" s="6">
        <f t="shared" si="1"/>
        <v>4.74742268041237</v>
      </c>
    </row>
    <row r="27" spans="1:5" ht="12.75">
      <c r="A27" s="21">
        <v>36800</v>
      </c>
      <c r="B27" s="22">
        <v>5.5058333333333325</v>
      </c>
      <c r="C27" s="6">
        <f t="shared" si="0"/>
        <v>4.475009673659673</v>
      </c>
      <c r="D27" s="6">
        <v>7.36</v>
      </c>
      <c r="E27" s="6">
        <f t="shared" si="1"/>
        <v>4.74742268041237</v>
      </c>
    </row>
    <row r="28" spans="1:5" ht="12.75">
      <c r="A28" s="21">
        <v>36831</v>
      </c>
      <c r="B28" s="22">
        <v>5.4575</v>
      </c>
      <c r="C28" s="6">
        <f t="shared" si="0"/>
        <v>4.475009673659673</v>
      </c>
      <c r="D28" s="6">
        <v>7.59</v>
      </c>
      <c r="E28" s="6">
        <f t="shared" si="1"/>
        <v>4.74742268041237</v>
      </c>
    </row>
    <row r="29" spans="1:5" ht="12.75">
      <c r="A29" s="23">
        <v>36861</v>
      </c>
      <c r="B29" s="24">
        <v>5.1883333333333335</v>
      </c>
      <c r="C29" s="6">
        <f t="shared" si="0"/>
        <v>4.475009673659673</v>
      </c>
      <c r="D29" s="26">
        <v>7.38</v>
      </c>
      <c r="E29" s="6">
        <f t="shared" si="1"/>
        <v>4.74742268041237</v>
      </c>
    </row>
    <row r="30" spans="1:5" ht="12.75">
      <c r="A30" s="21">
        <v>36892</v>
      </c>
      <c r="B30" s="22">
        <v>5.0675</v>
      </c>
      <c r="C30" s="6">
        <f t="shared" si="0"/>
        <v>4.475009673659673</v>
      </c>
      <c r="D30" s="6">
        <v>6.82</v>
      </c>
      <c r="E30" s="6">
        <f t="shared" si="1"/>
        <v>4.74742268041237</v>
      </c>
    </row>
    <row r="31" spans="1:5" ht="12.75">
      <c r="A31" s="21">
        <v>36923</v>
      </c>
      <c r="B31" s="22">
        <v>5.065833333333334</v>
      </c>
      <c r="C31" s="6">
        <f t="shared" si="0"/>
        <v>4.475009673659673</v>
      </c>
      <c r="D31" s="6">
        <v>6.5</v>
      </c>
      <c r="E31" s="6">
        <f t="shared" si="1"/>
        <v>4.74742268041237</v>
      </c>
    </row>
    <row r="32" spans="1:5" ht="12.75">
      <c r="A32" s="21">
        <v>36951</v>
      </c>
      <c r="B32" s="22">
        <v>4.98</v>
      </c>
      <c r="C32" s="6">
        <f t="shared" si="0"/>
        <v>4.475009673659673</v>
      </c>
      <c r="D32" s="6">
        <v>6.24</v>
      </c>
      <c r="E32" s="6">
        <f t="shared" si="1"/>
        <v>4.74742268041237</v>
      </c>
    </row>
    <row r="33" spans="1:5" ht="12.75">
      <c r="A33" s="21">
        <v>36982</v>
      </c>
      <c r="B33" s="22">
        <v>5.1308333333333325</v>
      </c>
      <c r="C33" s="6">
        <f t="shared" si="0"/>
        <v>4.475009673659673</v>
      </c>
      <c r="D33" s="6">
        <v>6.25</v>
      </c>
      <c r="E33" s="6">
        <f t="shared" si="1"/>
        <v>4.74742268041237</v>
      </c>
    </row>
    <row r="34" spans="1:5" ht="12.75">
      <c r="A34" s="21">
        <v>37012</v>
      </c>
      <c r="B34" s="22">
        <v>5.32</v>
      </c>
      <c r="C34" s="6">
        <f t="shared" si="0"/>
        <v>4.475009673659673</v>
      </c>
      <c r="D34" s="6">
        <v>6.49</v>
      </c>
      <c r="E34" s="6">
        <f t="shared" si="1"/>
        <v>4.74742268041237</v>
      </c>
    </row>
    <row r="35" spans="1:5" ht="12.75">
      <c r="A35" s="21">
        <v>37043</v>
      </c>
      <c r="B35" s="22">
        <v>5.261666666666667</v>
      </c>
      <c r="C35" s="6">
        <f t="shared" si="0"/>
        <v>4.475009673659673</v>
      </c>
      <c r="D35" s="6">
        <v>6.72</v>
      </c>
      <c r="E35" s="6">
        <f t="shared" si="1"/>
        <v>4.74742268041237</v>
      </c>
    </row>
    <row r="36" spans="1:5" ht="12.75">
      <c r="A36" s="21">
        <v>37073</v>
      </c>
      <c r="B36" s="22">
        <v>5.266666666666666</v>
      </c>
      <c r="C36" s="6">
        <f t="shared" si="0"/>
        <v>4.475009673659673</v>
      </c>
      <c r="D36" s="6">
        <v>6.85</v>
      </c>
      <c r="E36" s="6">
        <f t="shared" si="1"/>
        <v>4.74742268041237</v>
      </c>
    </row>
    <row r="37" spans="1:5" ht="12.75">
      <c r="A37" s="21">
        <v>37104</v>
      </c>
      <c r="B37" s="22">
        <v>5.064166666666668</v>
      </c>
      <c r="C37" s="6">
        <f t="shared" si="0"/>
        <v>4.475009673659673</v>
      </c>
      <c r="D37" s="6">
        <v>6.76</v>
      </c>
      <c r="E37" s="6">
        <f t="shared" si="1"/>
        <v>4.74742268041237</v>
      </c>
    </row>
    <row r="38" spans="1:5" ht="12.75">
      <c r="A38" s="21">
        <v>37135</v>
      </c>
      <c r="B38" s="22">
        <v>5.041666666666667</v>
      </c>
      <c r="C38" s="6">
        <f t="shared" si="0"/>
        <v>4.475009673659673</v>
      </c>
      <c r="D38" s="6">
        <v>6.47</v>
      </c>
      <c r="E38" s="6">
        <f t="shared" si="1"/>
        <v>4.74742268041237</v>
      </c>
    </row>
    <row r="39" spans="1:5" ht="12.75">
      <c r="A39" s="21">
        <v>37165</v>
      </c>
      <c r="B39" s="22">
        <v>4.8075</v>
      </c>
      <c r="C39" s="6">
        <f t="shared" si="0"/>
        <v>4.475009673659673</v>
      </c>
      <c r="D39" s="6">
        <v>5.84</v>
      </c>
      <c r="E39" s="6">
        <f t="shared" si="1"/>
        <v>4.74742268041237</v>
      </c>
    </row>
    <row r="40" spans="1:5" ht="12.75">
      <c r="A40" s="21">
        <v>37196</v>
      </c>
      <c r="B40" s="22">
        <v>4.6575</v>
      </c>
      <c r="C40" s="6">
        <f t="shared" si="0"/>
        <v>4.475009673659673</v>
      </c>
      <c r="D40" s="6">
        <v>5.4</v>
      </c>
      <c r="E40" s="6">
        <f t="shared" si="1"/>
        <v>4.74742268041237</v>
      </c>
    </row>
    <row r="41" spans="1:5" ht="12.75">
      <c r="A41" s="23">
        <v>37226</v>
      </c>
      <c r="B41" s="24">
        <v>4.915833333333333</v>
      </c>
      <c r="C41" s="6">
        <f t="shared" si="0"/>
        <v>4.475009673659673</v>
      </c>
      <c r="D41" s="26">
        <v>5.43</v>
      </c>
      <c r="E41" s="6">
        <f t="shared" si="1"/>
        <v>4.74742268041237</v>
      </c>
    </row>
    <row r="42" spans="1:5" ht="12.75">
      <c r="A42" s="21">
        <v>37257</v>
      </c>
      <c r="B42" s="22">
        <v>5.028333333333332</v>
      </c>
      <c r="C42" s="6">
        <f t="shared" si="0"/>
        <v>4.475009673659673</v>
      </c>
      <c r="D42" s="6">
        <v>5.32</v>
      </c>
      <c r="E42" s="6">
        <f t="shared" si="1"/>
        <v>4.74742268041237</v>
      </c>
    </row>
    <row r="43" spans="1:5" ht="12.75">
      <c r="A43" s="21">
        <v>37288</v>
      </c>
      <c r="B43" s="22">
        <v>5.093333333333333</v>
      </c>
      <c r="C43" s="6">
        <f t="shared" si="0"/>
        <v>4.475009673659673</v>
      </c>
      <c r="D43" s="6">
        <v>5.31</v>
      </c>
      <c r="E43" s="6">
        <f t="shared" si="1"/>
        <v>4.74742268041237</v>
      </c>
    </row>
    <row r="44" spans="1:5" ht="12.75">
      <c r="A44" s="21">
        <v>37316</v>
      </c>
      <c r="B44" s="22">
        <v>5.328333333333332</v>
      </c>
      <c r="C44" s="6">
        <f t="shared" si="0"/>
        <v>4.475009673659673</v>
      </c>
      <c r="D44" s="6">
        <v>5.55</v>
      </c>
      <c r="E44" s="6">
        <f t="shared" si="1"/>
        <v>4.74742268041237</v>
      </c>
    </row>
    <row r="45" spans="1:5" ht="12.75">
      <c r="A45" s="21">
        <v>37347</v>
      </c>
      <c r="B45" s="22">
        <v>5.329166666666667</v>
      </c>
      <c r="C45" s="6">
        <f t="shared" si="0"/>
        <v>4.475009673659673</v>
      </c>
      <c r="D45" s="6">
        <v>5.42</v>
      </c>
      <c r="E45" s="6">
        <f t="shared" si="1"/>
        <v>4.74742268041237</v>
      </c>
    </row>
    <row r="46" spans="1:5" ht="12.75">
      <c r="A46" s="21">
        <v>37377</v>
      </c>
      <c r="B46" s="22">
        <v>5.344166666666665</v>
      </c>
      <c r="C46" s="6">
        <f t="shared" si="0"/>
        <v>4.475009673659673</v>
      </c>
      <c r="D46" s="6">
        <v>5.3</v>
      </c>
      <c r="E46" s="6">
        <f t="shared" si="1"/>
        <v>4.74742268041237</v>
      </c>
    </row>
    <row r="47" spans="1:5" ht="12.75">
      <c r="A47" s="21">
        <v>37408</v>
      </c>
      <c r="B47" s="22">
        <v>5.203333333333332</v>
      </c>
      <c r="C47" s="6">
        <f t="shared" si="0"/>
        <v>4.475009673659673</v>
      </c>
      <c r="D47" s="6">
        <v>5.13</v>
      </c>
      <c r="E47" s="6">
        <f t="shared" si="1"/>
        <v>4.74742268041237</v>
      </c>
    </row>
    <row r="48" spans="1:5" ht="12.75">
      <c r="A48" s="21">
        <v>37438</v>
      </c>
      <c r="B48" s="22">
        <v>5.048333333333333</v>
      </c>
      <c r="C48" s="6">
        <f t="shared" si="0"/>
        <v>4.475009673659673</v>
      </c>
      <c r="D48" s="6">
        <v>4.79</v>
      </c>
      <c r="E48" s="6">
        <f t="shared" si="1"/>
        <v>4.74742268041237</v>
      </c>
    </row>
    <row r="49" spans="1:5" ht="12.75">
      <c r="A49" s="21">
        <v>37469</v>
      </c>
      <c r="B49" s="22">
        <v>4.775833333333334</v>
      </c>
      <c r="C49" s="6">
        <f t="shared" si="0"/>
        <v>4.475009673659673</v>
      </c>
      <c r="D49" s="6">
        <v>4.57</v>
      </c>
      <c r="E49" s="6">
        <f t="shared" si="1"/>
        <v>4.74742268041237</v>
      </c>
    </row>
    <row r="50" spans="1:5" ht="12.75">
      <c r="A50" s="21">
        <v>37500</v>
      </c>
      <c r="B50" s="22">
        <v>4.553333333333334</v>
      </c>
      <c r="C50" s="6">
        <f t="shared" si="0"/>
        <v>4.475009673659673</v>
      </c>
      <c r="D50" s="6">
        <v>4.48</v>
      </c>
      <c r="E50" s="6">
        <f t="shared" si="1"/>
        <v>4.74742268041237</v>
      </c>
    </row>
    <row r="51" spans="1:5" ht="12.75">
      <c r="A51" s="21">
        <v>37530</v>
      </c>
      <c r="B51" s="22">
        <v>4.603333333333333</v>
      </c>
      <c r="C51" s="6">
        <f t="shared" si="0"/>
        <v>4.475009673659673</v>
      </c>
      <c r="D51" s="6">
        <v>4.29</v>
      </c>
      <c r="E51" s="6">
        <f t="shared" si="1"/>
        <v>4.74742268041237</v>
      </c>
    </row>
    <row r="52" spans="1:5" ht="12.75">
      <c r="A52" s="21">
        <v>37561</v>
      </c>
      <c r="B52" s="22">
        <v>4.5875</v>
      </c>
      <c r="C52" s="6">
        <f t="shared" si="0"/>
        <v>4.475009673659673</v>
      </c>
      <c r="D52" s="6">
        <v>4.21</v>
      </c>
      <c r="E52" s="6">
        <f t="shared" si="1"/>
        <v>4.74742268041237</v>
      </c>
    </row>
    <row r="53" spans="1:5" ht="12.75">
      <c r="A53" s="23">
        <v>37591</v>
      </c>
      <c r="B53" s="24">
        <v>4.406666666666667</v>
      </c>
      <c r="C53" s="6">
        <f t="shared" si="0"/>
        <v>4.475009673659673</v>
      </c>
      <c r="D53" s="26">
        <v>4.15</v>
      </c>
      <c r="E53" s="6">
        <f t="shared" si="1"/>
        <v>4.74742268041237</v>
      </c>
    </row>
    <row r="54" spans="1:5" ht="12.75">
      <c r="A54" s="21">
        <v>37622</v>
      </c>
      <c r="B54" s="22">
        <v>4.2175</v>
      </c>
      <c r="C54" s="6">
        <f t="shared" si="0"/>
        <v>4.475009673659673</v>
      </c>
      <c r="D54" s="6">
        <v>4.1</v>
      </c>
      <c r="E54" s="6">
        <f t="shared" si="1"/>
        <v>4.74742268041237</v>
      </c>
    </row>
    <row r="55" spans="1:5" ht="12.75">
      <c r="A55" s="21">
        <v>37653</v>
      </c>
      <c r="B55" s="22">
        <v>4.013333333333333</v>
      </c>
      <c r="C55" s="6">
        <f t="shared" si="0"/>
        <v>4.475009673659673</v>
      </c>
      <c r="D55" s="6">
        <v>3.81</v>
      </c>
      <c r="E55" s="6">
        <f t="shared" si="1"/>
        <v>4.74742268041237</v>
      </c>
    </row>
    <row r="56" spans="1:5" ht="12.75">
      <c r="A56" s="21">
        <v>37681</v>
      </c>
      <c r="B56" s="22">
        <v>4.0525</v>
      </c>
      <c r="C56" s="6">
        <f t="shared" si="0"/>
        <v>4.475009673659673</v>
      </c>
      <c r="D56" s="6">
        <v>3.75</v>
      </c>
      <c r="E56" s="6">
        <f t="shared" si="1"/>
        <v>4.74742268041237</v>
      </c>
    </row>
    <row r="57" spans="1:5" ht="12.75">
      <c r="A57" s="21">
        <v>37712</v>
      </c>
      <c r="B57" s="22">
        <v>4.176666666666666</v>
      </c>
      <c r="C57" s="6">
        <f t="shared" si="0"/>
        <v>4.475009673659673</v>
      </c>
      <c r="D57" s="6">
        <v>3.92</v>
      </c>
      <c r="E57" s="6">
        <f t="shared" si="1"/>
        <v>4.74742268041237</v>
      </c>
    </row>
    <row r="58" spans="1:5" ht="12.75">
      <c r="A58" s="21">
        <v>37742</v>
      </c>
      <c r="B58" s="22">
        <v>3.885</v>
      </c>
      <c r="C58" s="6">
        <f t="shared" si="0"/>
        <v>4.475009673659673</v>
      </c>
      <c r="D58" s="6">
        <v>3.73</v>
      </c>
      <c r="E58" s="6">
        <f t="shared" si="1"/>
        <v>4.74742268041237</v>
      </c>
    </row>
    <row r="59" spans="1:5" ht="12.75">
      <c r="A59" s="21">
        <v>37773</v>
      </c>
      <c r="B59" s="22">
        <v>3.7391666666666676</v>
      </c>
      <c r="C59" s="6">
        <f t="shared" si="0"/>
        <v>4.475009673659673</v>
      </c>
      <c r="D59" s="6">
        <v>3.49</v>
      </c>
      <c r="E59" s="6">
        <f t="shared" si="1"/>
        <v>4.74742268041237</v>
      </c>
    </row>
    <row r="60" spans="1:5" ht="12.75">
      <c r="A60" s="21">
        <v>37803</v>
      </c>
      <c r="B60" s="22">
        <v>4.064166666666666</v>
      </c>
      <c r="C60" s="6">
        <f t="shared" si="0"/>
        <v>4.475009673659673</v>
      </c>
      <c r="D60" s="6">
        <v>4.06</v>
      </c>
      <c r="E60" s="6">
        <f t="shared" si="1"/>
        <v>4.74742268041237</v>
      </c>
    </row>
    <row r="61" spans="1:5" ht="12.75">
      <c r="A61" s="21">
        <v>37834</v>
      </c>
      <c r="B61" s="22">
        <v>4.225</v>
      </c>
      <c r="C61" s="6">
        <f t="shared" si="0"/>
        <v>4.475009673659673</v>
      </c>
      <c r="D61" s="6">
        <v>4.23</v>
      </c>
      <c r="E61" s="6">
        <f t="shared" si="1"/>
        <v>4.74742268041237</v>
      </c>
    </row>
    <row r="62" spans="1:5" ht="12.75">
      <c r="A62" s="21">
        <v>37865</v>
      </c>
      <c r="B62" s="22">
        <v>4.2575</v>
      </c>
      <c r="C62" s="6">
        <f t="shared" si="0"/>
        <v>4.475009673659673</v>
      </c>
      <c r="D62" s="6">
        <v>4.26</v>
      </c>
      <c r="E62" s="6">
        <f t="shared" si="1"/>
        <v>4.74742268041237</v>
      </c>
    </row>
    <row r="63" spans="1:5" ht="12.75">
      <c r="A63" s="21">
        <v>37895</v>
      </c>
      <c r="B63" s="22">
        <v>4.3125</v>
      </c>
      <c r="C63" s="6">
        <f t="shared" si="0"/>
        <v>4.475009673659673</v>
      </c>
      <c r="D63" s="6">
        <v>4.47</v>
      </c>
      <c r="E63" s="6">
        <f t="shared" si="1"/>
        <v>4.74742268041237</v>
      </c>
    </row>
    <row r="64" spans="1:5" ht="12.75">
      <c r="A64" s="21">
        <v>37926</v>
      </c>
      <c r="B64" s="22">
        <v>4.445</v>
      </c>
      <c r="C64" s="6">
        <f t="shared" si="0"/>
        <v>4.475009673659673</v>
      </c>
      <c r="D64" s="6">
        <v>4.75</v>
      </c>
      <c r="E64" s="6">
        <f t="shared" si="1"/>
        <v>4.74742268041237</v>
      </c>
    </row>
    <row r="65" spans="1:5" ht="12.75">
      <c r="A65" s="23">
        <v>37956</v>
      </c>
      <c r="B65" s="24">
        <v>4.384166666666666</v>
      </c>
      <c r="C65" s="6">
        <f t="shared" si="0"/>
        <v>4.475009673659673</v>
      </c>
      <c r="D65" s="26">
        <v>4.82</v>
      </c>
      <c r="E65" s="6">
        <f t="shared" si="1"/>
        <v>4.74742268041237</v>
      </c>
    </row>
    <row r="66" spans="1:5" ht="12.75">
      <c r="A66" s="21">
        <v>37987</v>
      </c>
      <c r="B66" s="22">
        <v>4.2441666666666675</v>
      </c>
      <c r="C66" s="6">
        <f t="shared" si="0"/>
        <v>4.475009673659673</v>
      </c>
      <c r="D66" s="6">
        <v>4.68</v>
      </c>
      <c r="E66" s="6">
        <f t="shared" si="1"/>
        <v>4.74742268041237</v>
      </c>
    </row>
    <row r="67" spans="1:5" ht="12.75">
      <c r="A67" s="21">
        <v>38018</v>
      </c>
      <c r="B67" s="22">
        <v>4.209166666666666</v>
      </c>
      <c r="C67" s="6">
        <f t="shared" si="0"/>
        <v>4.475009673659673</v>
      </c>
      <c r="D67" s="6">
        <v>4.8</v>
      </c>
      <c r="E67" s="6">
        <f t="shared" si="1"/>
        <v>4.74742268041237</v>
      </c>
    </row>
    <row r="68" spans="1:5" ht="12.75">
      <c r="A68" s="21">
        <v>38047</v>
      </c>
      <c r="B68" s="22">
        <v>4.028333333333333</v>
      </c>
      <c r="C68" s="6">
        <f t="shared" si="0"/>
        <v>4.475009673659673</v>
      </c>
      <c r="D68" s="6">
        <v>4.5</v>
      </c>
      <c r="E68" s="6">
        <f t="shared" si="1"/>
        <v>4.74742268041237</v>
      </c>
    </row>
    <row r="69" spans="1:5" ht="12.75">
      <c r="A69" s="21">
        <v>38078</v>
      </c>
      <c r="B69" s="22">
        <v>4.216666666666667</v>
      </c>
      <c r="C69" s="6">
        <f t="shared" si="0"/>
        <v>4.475009673659673</v>
      </c>
      <c r="D69" s="6">
        <v>4.6</v>
      </c>
      <c r="E69" s="6">
        <f t="shared" si="1"/>
        <v>4.74742268041237</v>
      </c>
    </row>
    <row r="70" spans="1:5" ht="12.75">
      <c r="A70" s="21">
        <v>38108</v>
      </c>
      <c r="B70" s="22">
        <v>4.37</v>
      </c>
      <c r="C70" s="6">
        <f t="shared" si="0"/>
        <v>4.475009673659673</v>
      </c>
      <c r="D70" s="6">
        <v>4.88</v>
      </c>
      <c r="E70" s="6">
        <f t="shared" si="1"/>
        <v>4.74742268041237</v>
      </c>
    </row>
    <row r="71" spans="1:5" ht="12.75">
      <c r="A71" s="21">
        <v>38139</v>
      </c>
      <c r="B71" s="22">
        <v>4.440833333333334</v>
      </c>
      <c r="C71" s="6">
        <f t="shared" si="0"/>
        <v>4.475009673659673</v>
      </c>
      <c r="D71" s="6">
        <v>5.02</v>
      </c>
      <c r="E71" s="6">
        <f t="shared" si="1"/>
        <v>4.74742268041237</v>
      </c>
    </row>
    <row r="72" spans="1:5" ht="12.75">
      <c r="A72" s="21">
        <v>38169</v>
      </c>
      <c r="B72" s="22">
        <v>4.339166666666666</v>
      </c>
      <c r="C72" s="6">
        <f t="shared" si="0"/>
        <v>4.475009673659673</v>
      </c>
      <c r="D72" s="6">
        <v>5.11</v>
      </c>
      <c r="E72" s="6">
        <f t="shared" si="1"/>
        <v>4.74742268041237</v>
      </c>
    </row>
    <row r="73" spans="1:5" ht="12.75">
      <c r="A73" s="21">
        <v>38200</v>
      </c>
      <c r="B73" s="22">
        <v>4.173333333333333</v>
      </c>
      <c r="C73" s="6">
        <f t="shared" si="0"/>
        <v>4.475009673659673</v>
      </c>
      <c r="D73" s="6">
        <v>5.02</v>
      </c>
      <c r="E73" s="6">
        <f t="shared" si="1"/>
        <v>4.74742268041237</v>
      </c>
    </row>
    <row r="74" spans="1:5" ht="12.75">
      <c r="A74" s="21">
        <v>38231</v>
      </c>
      <c r="B74" s="22">
        <v>4.119166666666667</v>
      </c>
      <c r="C74" s="6">
        <f aca="true" t="shared" si="2" ref="C74:C125">+C73</f>
        <v>4.475009673659673</v>
      </c>
      <c r="D74" s="6">
        <v>5.02</v>
      </c>
      <c r="E74" s="6">
        <f aca="true" t="shared" si="3" ref="E74:E125">+E73</f>
        <v>4.74742268041237</v>
      </c>
    </row>
    <row r="75" spans="1:5" ht="12.75">
      <c r="A75" s="21">
        <v>38261</v>
      </c>
      <c r="B75" s="22">
        <v>3.9941666666666666</v>
      </c>
      <c r="C75" s="6">
        <f t="shared" si="2"/>
        <v>4.475009673659673</v>
      </c>
      <c r="D75" s="6">
        <v>4.82</v>
      </c>
      <c r="E75" s="6">
        <f t="shared" si="3"/>
        <v>4.74742268041237</v>
      </c>
    </row>
    <row r="76" spans="1:5" ht="12.75">
      <c r="A76" s="21">
        <v>38292</v>
      </c>
      <c r="B76" s="22">
        <v>3.8675</v>
      </c>
      <c r="C76" s="6">
        <f t="shared" si="2"/>
        <v>4.475009673659673</v>
      </c>
      <c r="D76" s="6">
        <v>4.55</v>
      </c>
      <c r="E76" s="6">
        <f t="shared" si="3"/>
        <v>4.74742268041237</v>
      </c>
    </row>
    <row r="77" spans="1:5" ht="12.75">
      <c r="A77" s="23">
        <v>38322</v>
      </c>
      <c r="B77" s="24">
        <v>3.6625</v>
      </c>
      <c r="C77" s="6">
        <f t="shared" si="2"/>
        <v>4.475009673659673</v>
      </c>
      <c r="D77" s="26">
        <v>4.05</v>
      </c>
      <c r="E77" s="6">
        <f t="shared" si="3"/>
        <v>4.74742268041237</v>
      </c>
    </row>
    <row r="78" spans="1:5" ht="12.75">
      <c r="A78" s="21">
        <v>38353</v>
      </c>
      <c r="B78" s="22">
        <v>3.591666666666667</v>
      </c>
      <c r="C78" s="6">
        <f t="shared" si="2"/>
        <v>4.475009673659673</v>
      </c>
      <c r="D78" s="6">
        <v>3.84</v>
      </c>
      <c r="E78" s="6">
        <f t="shared" si="3"/>
        <v>4.74742268041237</v>
      </c>
    </row>
    <row r="79" spans="1:5" ht="12.75">
      <c r="A79" s="21">
        <v>38384</v>
      </c>
      <c r="B79" s="22">
        <v>3.5775</v>
      </c>
      <c r="C79" s="6">
        <f t="shared" si="2"/>
        <v>4.475009673659673</v>
      </c>
      <c r="D79" s="6">
        <v>3.55</v>
      </c>
      <c r="E79" s="6">
        <f t="shared" si="3"/>
        <v>4.74742268041237</v>
      </c>
    </row>
    <row r="80" spans="1:5" ht="12.75">
      <c r="A80" s="21">
        <v>38412</v>
      </c>
      <c r="B80" s="22">
        <v>3.7391666666666663</v>
      </c>
      <c r="C80" s="6">
        <f t="shared" si="2"/>
        <v>4.475009673659673</v>
      </c>
      <c r="D80" s="6">
        <v>3.62</v>
      </c>
      <c r="E80" s="6">
        <f t="shared" si="3"/>
        <v>4.74742268041237</v>
      </c>
    </row>
    <row r="81" spans="1:5" ht="12.75">
      <c r="A81" s="21">
        <v>38443</v>
      </c>
      <c r="B81" s="22">
        <v>3.5425</v>
      </c>
      <c r="C81" s="6">
        <f t="shared" si="2"/>
        <v>4.475009673659673</v>
      </c>
      <c r="D81" s="6">
        <v>3.55</v>
      </c>
      <c r="E81" s="6">
        <f t="shared" si="3"/>
        <v>4.74742268041237</v>
      </c>
    </row>
    <row r="82" spans="1:5" ht="12.75">
      <c r="A82" s="21">
        <v>38473</v>
      </c>
      <c r="B82" s="22">
        <v>3.385</v>
      </c>
      <c r="C82" s="6">
        <f t="shared" si="2"/>
        <v>4.475009673659673</v>
      </c>
      <c r="D82" s="6">
        <v>3.49</v>
      </c>
      <c r="E82" s="6">
        <f t="shared" si="3"/>
        <v>4.74742268041237</v>
      </c>
    </row>
    <row r="83" spans="1:5" ht="12.75">
      <c r="A83" s="21">
        <v>38504</v>
      </c>
      <c r="B83" s="22">
        <v>3.2175</v>
      </c>
      <c r="C83" s="6">
        <f t="shared" si="2"/>
        <v>4.475009673659673</v>
      </c>
      <c r="D83" s="6">
        <v>3.31</v>
      </c>
      <c r="E83" s="6">
        <f t="shared" si="3"/>
        <v>4.74742268041237</v>
      </c>
    </row>
    <row r="84" spans="1:5" ht="12.75">
      <c r="A84" s="21">
        <v>38534</v>
      </c>
      <c r="B84" s="22">
        <v>3.275</v>
      </c>
      <c r="C84" s="6">
        <f t="shared" si="2"/>
        <v>4.475009673659673</v>
      </c>
      <c r="D84" s="6">
        <v>3.35</v>
      </c>
      <c r="E84" s="6">
        <f t="shared" si="3"/>
        <v>4.74742268041237</v>
      </c>
    </row>
    <row r="85" spans="1:5" ht="12.75">
      <c r="A85" s="21">
        <v>38565</v>
      </c>
      <c r="B85" s="22">
        <v>3.2983333333333333</v>
      </c>
      <c r="C85" s="6">
        <f t="shared" si="2"/>
        <v>4.475009673659673</v>
      </c>
      <c r="D85" s="6">
        <v>3.37</v>
      </c>
      <c r="E85" s="6">
        <f t="shared" si="3"/>
        <v>4.74742268041237</v>
      </c>
    </row>
    <row r="86" spans="1:5" ht="12.75">
      <c r="A86" s="21">
        <v>38596</v>
      </c>
      <c r="B86" s="22">
        <v>3.1341666666666668</v>
      </c>
      <c r="C86" s="6">
        <f t="shared" si="2"/>
        <v>4.475009673659673</v>
      </c>
      <c r="D86" s="6">
        <v>3.26</v>
      </c>
      <c r="E86" s="6">
        <f t="shared" si="3"/>
        <v>4.74742268041237</v>
      </c>
    </row>
    <row r="87" spans="1:5" ht="12.75">
      <c r="A87" s="21">
        <v>38626</v>
      </c>
      <c r="B87" s="22">
        <v>3.295833333333333</v>
      </c>
      <c r="C87" s="6">
        <f t="shared" si="2"/>
        <v>4.475009673659673</v>
      </c>
      <c r="D87" s="6">
        <v>3.46</v>
      </c>
      <c r="E87" s="6">
        <f t="shared" si="3"/>
        <v>4.74742268041237</v>
      </c>
    </row>
    <row r="88" spans="1:5" ht="12.75">
      <c r="A88" s="21">
        <v>38657</v>
      </c>
      <c r="B88" s="22">
        <v>3.505</v>
      </c>
      <c r="C88" s="6">
        <f t="shared" si="2"/>
        <v>4.475009673659673</v>
      </c>
      <c r="D88" s="6">
        <v>3.76</v>
      </c>
      <c r="E88" s="6">
        <f t="shared" si="3"/>
        <v>4.74742268041237</v>
      </c>
    </row>
    <row r="89" spans="1:5" ht="12.75">
      <c r="A89" s="23">
        <v>38687</v>
      </c>
      <c r="B89" s="24">
        <v>3.4025</v>
      </c>
      <c r="C89" s="6">
        <f t="shared" si="2"/>
        <v>4.475009673659673</v>
      </c>
      <c r="D89" s="26">
        <v>3.61</v>
      </c>
      <c r="E89" s="6">
        <f t="shared" si="3"/>
        <v>4.74742268041237</v>
      </c>
    </row>
    <row r="90" spans="1:5" ht="12.75">
      <c r="A90" s="21">
        <v>38718</v>
      </c>
      <c r="B90" s="22">
        <v>3.3816666666666673</v>
      </c>
      <c r="C90" s="6">
        <f t="shared" si="2"/>
        <v>4.475009673659673</v>
      </c>
      <c r="D90" s="6">
        <v>3.39</v>
      </c>
      <c r="E90" s="6">
        <f t="shared" si="3"/>
        <v>4.74742268041237</v>
      </c>
    </row>
    <row r="91" spans="1:5" ht="12.75">
      <c r="A91" s="21">
        <v>38749</v>
      </c>
      <c r="B91" s="22">
        <v>3.54</v>
      </c>
      <c r="C91" s="6">
        <f t="shared" si="2"/>
        <v>4.475009673659673</v>
      </c>
      <c r="D91" s="6">
        <v>3.41</v>
      </c>
      <c r="E91" s="6">
        <f t="shared" si="3"/>
        <v>4.74742268041237</v>
      </c>
    </row>
    <row r="92" spans="1:5" ht="12.75">
      <c r="A92" s="21">
        <v>38777</v>
      </c>
      <c r="B92" s="22">
        <v>3.7183333333333337</v>
      </c>
      <c r="C92" s="6">
        <f t="shared" si="2"/>
        <v>4.475009673659673</v>
      </c>
      <c r="D92" s="6">
        <v>3.57</v>
      </c>
      <c r="E92" s="6">
        <f t="shared" si="3"/>
        <v>4.74742268041237</v>
      </c>
    </row>
    <row r="93" spans="1:5" ht="12.75">
      <c r="A93" s="21">
        <v>38808</v>
      </c>
      <c r="B93" s="22">
        <v>3.985</v>
      </c>
      <c r="C93" s="6">
        <f t="shared" si="2"/>
        <v>4.475009673659673</v>
      </c>
      <c r="D93" s="6">
        <v>3.85</v>
      </c>
      <c r="E93" s="6">
        <f t="shared" si="3"/>
        <v>4.74742268041237</v>
      </c>
    </row>
    <row r="94" spans="1:5" ht="12.75">
      <c r="A94" s="21">
        <v>38838</v>
      </c>
      <c r="B94" s="22">
        <v>4.0525</v>
      </c>
      <c r="C94" s="6">
        <f t="shared" si="2"/>
        <v>4.475009673659673</v>
      </c>
      <c r="D94" s="6">
        <v>3.93</v>
      </c>
      <c r="E94" s="6">
        <f t="shared" si="3"/>
        <v>4.74742268041237</v>
      </c>
    </row>
    <row r="95" spans="1:5" ht="12.75">
      <c r="A95" s="21">
        <v>38869</v>
      </c>
      <c r="B95" s="22">
        <v>4.0616666666666665</v>
      </c>
      <c r="C95" s="6">
        <f t="shared" si="2"/>
        <v>4.475009673659673</v>
      </c>
      <c r="D95" s="6">
        <v>4.05</v>
      </c>
      <c r="E95" s="6">
        <f t="shared" si="3"/>
        <v>4.74742268041237</v>
      </c>
    </row>
    <row r="96" spans="1:5" ht="12.75">
      <c r="A96" s="21">
        <v>38899</v>
      </c>
      <c r="B96" s="22">
        <v>4.094166666666667</v>
      </c>
      <c r="C96" s="6">
        <f t="shared" si="2"/>
        <v>4.475009673659673</v>
      </c>
      <c r="D96" s="6">
        <v>4.04</v>
      </c>
      <c r="E96" s="6">
        <f t="shared" si="3"/>
        <v>4.74742268041237</v>
      </c>
    </row>
    <row r="97" spans="1:5" ht="12.75">
      <c r="A97" s="21">
        <v>38930</v>
      </c>
      <c r="B97" s="22">
        <v>3.970833333333333</v>
      </c>
      <c r="C97" s="6">
        <f t="shared" si="2"/>
        <v>4.475009673659673</v>
      </c>
      <c r="D97" s="6">
        <v>3.85</v>
      </c>
      <c r="E97" s="6">
        <f t="shared" si="3"/>
        <v>4.74742268041237</v>
      </c>
    </row>
    <row r="98" spans="1:5" ht="12.75">
      <c r="A98" s="21">
        <v>38961</v>
      </c>
      <c r="B98" s="22">
        <v>3.845</v>
      </c>
      <c r="C98" s="6">
        <f t="shared" si="2"/>
        <v>4.475009673659673</v>
      </c>
      <c r="D98" s="6">
        <v>3.9</v>
      </c>
      <c r="E98" s="6">
        <f t="shared" si="3"/>
        <v>4.74742268041237</v>
      </c>
    </row>
    <row r="99" spans="1:5" ht="12.75">
      <c r="A99" s="21">
        <v>38991</v>
      </c>
      <c r="B99" s="22">
        <v>3.8941666666666657</v>
      </c>
      <c r="C99" s="6">
        <f t="shared" si="2"/>
        <v>4.475009673659673</v>
      </c>
      <c r="D99">
        <v>3.89</v>
      </c>
      <c r="E99" s="6">
        <f t="shared" si="3"/>
        <v>4.74742268041237</v>
      </c>
    </row>
    <row r="100" spans="1:5" ht="12.75">
      <c r="A100" s="21">
        <v>39022</v>
      </c>
      <c r="B100" s="22">
        <v>3.8141666666666665</v>
      </c>
      <c r="C100" s="6">
        <f t="shared" si="2"/>
        <v>4.475009673659673</v>
      </c>
      <c r="D100">
        <v>3.78</v>
      </c>
      <c r="E100" s="6">
        <f t="shared" si="3"/>
        <v>4.74742268041237</v>
      </c>
    </row>
    <row r="101" spans="1:5" ht="12.75">
      <c r="A101" s="23">
        <v>39052</v>
      </c>
      <c r="B101" s="24">
        <v>3.8766666666666665</v>
      </c>
      <c r="C101" s="6">
        <f t="shared" si="2"/>
        <v>4.475009673659673</v>
      </c>
      <c r="D101" s="26">
        <v>3.68</v>
      </c>
      <c r="E101" s="6">
        <f t="shared" si="3"/>
        <v>4.74742268041237</v>
      </c>
    </row>
    <row r="102" spans="1:5" ht="12.75">
      <c r="A102" s="21">
        <v>39083</v>
      </c>
      <c r="B102" s="22">
        <v>4.1269230769230765</v>
      </c>
      <c r="C102" s="6">
        <f t="shared" si="2"/>
        <v>4.475009673659673</v>
      </c>
      <c r="D102" s="6">
        <v>3.84</v>
      </c>
      <c r="E102" s="6">
        <f t="shared" si="3"/>
        <v>4.74742268041237</v>
      </c>
    </row>
    <row r="103" spans="1:5" ht="12.75">
      <c r="A103" s="21">
        <v>39114</v>
      </c>
      <c r="B103" s="22">
        <v>4.160769230769231</v>
      </c>
      <c r="C103" s="6">
        <f t="shared" si="2"/>
        <v>4.475009673659673</v>
      </c>
      <c r="D103" s="6">
        <v>3.78</v>
      </c>
      <c r="E103" s="6">
        <f t="shared" si="3"/>
        <v>4.74742268041237</v>
      </c>
    </row>
    <row r="104" spans="1:5" ht="12.75">
      <c r="A104" s="21">
        <v>39142</v>
      </c>
      <c r="B104" s="22">
        <v>4.07076923076923</v>
      </c>
      <c r="C104" s="6">
        <f t="shared" si="2"/>
        <v>4.475009673659673</v>
      </c>
      <c r="D104" s="6">
        <v>3.76</v>
      </c>
      <c r="E104" s="6">
        <f t="shared" si="3"/>
        <v>4.74742268041237</v>
      </c>
    </row>
    <row r="105" spans="1:5" ht="12.75">
      <c r="A105" s="21">
        <v>39173</v>
      </c>
      <c r="B105" s="22">
        <v>4.268461538461538</v>
      </c>
      <c r="C105" s="6">
        <f t="shared" si="2"/>
        <v>4.475009673659673</v>
      </c>
      <c r="D105" s="6">
        <v>3.92</v>
      </c>
      <c r="E105" s="6">
        <f t="shared" si="3"/>
        <v>4.74742268041237</v>
      </c>
    </row>
    <row r="106" spans="1:5" ht="12.75">
      <c r="A106" s="21">
        <v>39203</v>
      </c>
      <c r="B106" s="22">
        <v>4.392307692307692</v>
      </c>
      <c r="C106" s="6">
        <f t="shared" si="2"/>
        <v>4.475009673659673</v>
      </c>
      <c r="D106" s="6">
        <v>4.23</v>
      </c>
      <c r="E106" s="6">
        <f t="shared" si="3"/>
        <v>4.74742268041237</v>
      </c>
    </row>
    <row r="107" spans="1:5" ht="12.75">
      <c r="A107" s="21">
        <v>39234</v>
      </c>
      <c r="B107" s="22">
        <v>4.682307692307692</v>
      </c>
      <c r="C107" s="6">
        <f t="shared" si="2"/>
        <v>4.475009673659673</v>
      </c>
      <c r="D107" s="6">
        <v>4.53</v>
      </c>
      <c r="E107" s="6">
        <f t="shared" si="3"/>
        <v>4.74742268041237</v>
      </c>
    </row>
    <row r="108" spans="1:5" ht="12.75">
      <c r="A108" s="21">
        <v>39264</v>
      </c>
      <c r="B108" s="22">
        <v>4.651538461538461</v>
      </c>
      <c r="C108" s="6">
        <f t="shared" si="2"/>
        <v>4.475009673659673</v>
      </c>
      <c r="D108" s="6">
        <v>4.59</v>
      </c>
      <c r="E108" s="6">
        <f t="shared" si="3"/>
        <v>4.74742268041237</v>
      </c>
    </row>
    <row r="109" spans="1:5" ht="12.75">
      <c r="A109" s="21">
        <v>39295</v>
      </c>
      <c r="B109" s="22">
        <v>4.4884615384615385</v>
      </c>
      <c r="C109" s="6">
        <f t="shared" si="2"/>
        <v>4.475009673659673</v>
      </c>
      <c r="D109" s="6">
        <v>4.48</v>
      </c>
      <c r="E109" s="6">
        <f t="shared" si="3"/>
        <v>4.74742268041237</v>
      </c>
    </row>
    <row r="110" spans="1:5" ht="12.75">
      <c r="A110" s="21">
        <v>39326</v>
      </c>
      <c r="B110" s="22">
        <v>4.432307692307692</v>
      </c>
      <c r="C110" s="6">
        <f t="shared" si="2"/>
        <v>4.475009673659673</v>
      </c>
      <c r="D110" s="6">
        <v>4.54</v>
      </c>
      <c r="E110" s="6">
        <f t="shared" si="3"/>
        <v>4.74742268041237</v>
      </c>
    </row>
    <row r="111" spans="1:5" ht="12.75">
      <c r="A111" s="21">
        <v>39356</v>
      </c>
      <c r="B111" s="22">
        <v>4.4592307692307696</v>
      </c>
      <c r="C111" s="6">
        <f t="shared" si="2"/>
        <v>4.475009673659673</v>
      </c>
      <c r="D111" s="6">
        <v>4.5</v>
      </c>
      <c r="E111" s="6">
        <f t="shared" si="3"/>
        <v>4.74742268041237</v>
      </c>
    </row>
    <row r="112" spans="1:5" ht="12.75">
      <c r="A112" s="21">
        <v>39387</v>
      </c>
      <c r="B112" s="22">
        <v>4.3076923076923075</v>
      </c>
      <c r="C112" s="6">
        <f t="shared" si="2"/>
        <v>4.475009673659673</v>
      </c>
      <c r="D112" s="6">
        <v>4.54</v>
      </c>
      <c r="E112" s="6">
        <f t="shared" si="3"/>
        <v>4.74742268041237</v>
      </c>
    </row>
    <row r="113" spans="1:5" ht="12.75">
      <c r="A113" s="23">
        <v>39417</v>
      </c>
      <c r="B113" s="24">
        <v>4.428461538461539</v>
      </c>
      <c r="C113" s="6">
        <f t="shared" si="2"/>
        <v>4.475009673659673</v>
      </c>
      <c r="D113" s="26">
        <v>4.65</v>
      </c>
      <c r="E113" s="6">
        <f t="shared" si="3"/>
        <v>4.74742268041237</v>
      </c>
    </row>
    <row r="114" spans="1:5" ht="12.75">
      <c r="A114" s="21">
        <v>39448</v>
      </c>
      <c r="B114" s="22">
        <v>4.299333333333334</v>
      </c>
      <c r="C114" s="6">
        <f t="shared" si="2"/>
        <v>4.475009673659673</v>
      </c>
      <c r="D114" s="27">
        <v>4.56</v>
      </c>
      <c r="E114" s="6">
        <f t="shared" si="3"/>
        <v>4.74742268041237</v>
      </c>
    </row>
    <row r="115" spans="1:5" ht="12.75">
      <c r="A115" s="21">
        <v>39479</v>
      </c>
      <c r="B115" s="22">
        <v>4.248666666666667</v>
      </c>
      <c r="C115" s="6">
        <f t="shared" si="2"/>
        <v>4.475009673659673</v>
      </c>
      <c r="D115" s="27">
        <v>4.53</v>
      </c>
      <c r="E115" s="6">
        <f t="shared" si="3"/>
        <v>4.74742268041237</v>
      </c>
    </row>
    <row r="116" spans="1:5" ht="12.75">
      <c r="A116" s="21">
        <v>39508</v>
      </c>
      <c r="B116" s="22">
        <v>4.212666666666667</v>
      </c>
      <c r="C116" s="6">
        <f t="shared" si="2"/>
        <v>4.475009673659673</v>
      </c>
      <c r="D116" s="27">
        <v>4.68</v>
      </c>
      <c r="E116" s="6">
        <f t="shared" si="3"/>
        <v>4.74742268041237</v>
      </c>
    </row>
    <row r="117" spans="1:5" ht="12.75">
      <c r="A117" s="21">
        <v>39539</v>
      </c>
      <c r="B117" s="22">
        <v>4.405333333333333</v>
      </c>
      <c r="C117" s="6">
        <f t="shared" si="2"/>
        <v>4.475009673659673</v>
      </c>
      <c r="D117" s="27">
        <v>4.72</v>
      </c>
      <c r="E117" s="6">
        <f t="shared" si="3"/>
        <v>4.74742268041237</v>
      </c>
    </row>
    <row r="118" spans="1:6" ht="12.75">
      <c r="A118" s="21">
        <v>39569</v>
      </c>
      <c r="B118" s="9"/>
      <c r="C118" s="9"/>
      <c r="D118" s="9"/>
      <c r="E118" s="9"/>
      <c r="F118" s="9"/>
    </row>
    <row r="119" spans="1:6" ht="12.75">
      <c r="A119" s="21">
        <v>39600</v>
      </c>
      <c r="B119" s="9"/>
      <c r="C119" s="9"/>
      <c r="D119" s="9"/>
      <c r="E119" s="9"/>
      <c r="F119" s="9"/>
    </row>
    <row r="120" spans="1:6" ht="12.75">
      <c r="A120" s="21">
        <v>39630</v>
      </c>
      <c r="B120" s="9"/>
      <c r="C120" s="9"/>
      <c r="D120" s="9"/>
      <c r="E120" s="9"/>
      <c r="F120" s="9"/>
    </row>
    <row r="121" spans="1:6" ht="12.75">
      <c r="A121" s="21">
        <v>39661</v>
      </c>
      <c r="B121" s="9"/>
      <c r="C121" s="9"/>
      <c r="D121" s="9"/>
      <c r="E121" s="9"/>
      <c r="F121" s="9"/>
    </row>
    <row r="122" spans="1:6" ht="12.75">
      <c r="A122" s="21">
        <v>39692</v>
      </c>
      <c r="B122" s="9"/>
      <c r="C122" s="9"/>
      <c r="D122" s="9"/>
      <c r="E122" s="9"/>
      <c r="F122" s="9"/>
    </row>
    <row r="123" spans="1:6" ht="12.75">
      <c r="A123" s="21">
        <v>39722</v>
      </c>
      <c r="B123" s="9"/>
      <c r="C123" s="9"/>
      <c r="D123" s="9"/>
      <c r="E123" s="9"/>
      <c r="F123" s="9"/>
    </row>
    <row r="124" spans="1:6" ht="12.75">
      <c r="A124" s="21">
        <v>39753</v>
      </c>
      <c r="B124" s="9"/>
      <c r="C124" s="9"/>
      <c r="D124" s="9"/>
      <c r="E124" s="9"/>
      <c r="F124" s="9"/>
    </row>
    <row r="125" spans="1:6" ht="12.75">
      <c r="A125" s="21">
        <v>39783</v>
      </c>
      <c r="B125" s="9"/>
      <c r="C125" s="9"/>
      <c r="D125" s="9"/>
      <c r="E125" s="9"/>
      <c r="F125" s="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Československá obchodní banka,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kupkam</dc:creator>
  <cp:keywords/>
  <dc:description/>
  <cp:lastModifiedBy>kupkam</cp:lastModifiedBy>
  <cp:lastPrinted>2008-06-12T13:12:40Z</cp:lastPrinted>
  <dcterms:created xsi:type="dcterms:W3CDTF">2008-06-03T07:55:35Z</dcterms:created>
  <dcterms:modified xsi:type="dcterms:W3CDTF">2008-06-13T12:38:22Z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